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558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state="hidden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10" i="4686" l="1"/>
  <c r="N10" i="4686" s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P23" i="4688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0" i="4689" l="1"/>
  <c r="J36" i="4689"/>
  <c r="AO25" i="4688" s="1"/>
  <c r="J33" i="4689"/>
  <c r="Z25" i="4688" s="1"/>
  <c r="J34" i="4689"/>
  <c r="AF25" i="4688" s="1"/>
  <c r="J32" i="4689"/>
  <c r="U25" i="4688" s="1"/>
  <c r="J28" i="4689"/>
  <c r="D25" i="4688" s="1"/>
  <c r="J26" i="4689"/>
  <c r="AK20" i="4688" s="1"/>
  <c r="J25" i="4689"/>
  <c r="AF20" i="4688" s="1"/>
  <c r="J23" i="4689"/>
  <c r="J22" i="4689"/>
  <c r="P20" i="4688" s="1"/>
  <c r="J20" i="4689"/>
  <c r="G20" i="4688" s="1"/>
  <c r="J16" i="4689"/>
  <c r="AF15" i="4688" s="1"/>
  <c r="J14" i="4689"/>
  <c r="U15" i="4688" s="1"/>
  <c r="J13" i="4689"/>
  <c r="P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P25" i="4688"/>
  <c r="J25" i="4688"/>
  <c r="J29" i="4689"/>
  <c r="J27" i="4689"/>
  <c r="Z20" i="4688"/>
  <c r="U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L33" i="4688" s="1"/>
  <c r="BZ22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U23" i="4684"/>
  <c r="AO33" i="4688"/>
  <c r="CC22" i="4688" s="1"/>
  <c r="AJ33" i="4688"/>
  <c r="BX22" i="4688" s="1"/>
  <c r="U23" i="4678"/>
  <c r="AA33" i="4688"/>
  <c r="BP22" i="4688" s="1"/>
  <c r="Z33" i="4688"/>
  <c r="BO22" i="4688" s="1"/>
  <c r="S33" i="4688"/>
  <c r="BH22" i="4688" s="1"/>
  <c r="W33" i="4688"/>
  <c r="BL22" i="4688" s="1"/>
  <c r="R33" i="4688"/>
  <c r="BG22" i="4688" s="1"/>
  <c r="AI33" i="4688"/>
  <c r="BW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16" i="4688" l="1"/>
  <c r="AF16" i="4688"/>
  <c r="AK16" i="4688"/>
  <c r="Z16" i="4688"/>
  <c r="U16" i="4688"/>
  <c r="P16" i="4688"/>
  <c r="J16" i="4688"/>
  <c r="D16" i="4688"/>
  <c r="G16" i="4688"/>
  <c r="AO26" i="4688"/>
  <c r="AF26" i="4688"/>
  <c r="AK26" i="4688"/>
  <c r="J26" i="4688"/>
  <c r="G26" i="4688"/>
  <c r="D26" i="4688"/>
  <c r="Z26" i="4688"/>
  <c r="U26" i="4688"/>
  <c r="P26" i="4688"/>
  <c r="AO21" i="4688"/>
  <c r="AF21" i="4688"/>
  <c r="AK21" i="4688"/>
  <c r="J21" i="4688"/>
  <c r="G21" i="4688"/>
  <c r="D21" i="4688"/>
  <c r="Z21" i="4688"/>
  <c r="U21" i="4688"/>
  <c r="P21" i="4688"/>
  <c r="N23" i="4681"/>
  <c r="U23" i="4681"/>
  <c r="G23" i="4681"/>
</calcChain>
</file>

<file path=xl/sharedStrings.xml><?xml version="1.0" encoding="utf-8"?>
<sst xmlns="http://schemas.openxmlformats.org/spreadsheetml/2006/main" count="646" uniqueCount="153">
  <si>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</si>
  <si>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</si>
  <si>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</si>
  <si>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</si>
  <si>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</si>
  <si>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</si>
  <si>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</si>
  <si>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</si>
  <si>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</si>
  <si>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</si>
  <si>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</si>
  <si>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</si>
  <si>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</si>
  <si>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</si>
  <si>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</si>
  <si>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</si>
  <si>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</si>
  <si>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</si>
  <si>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</si>
  <si>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</si>
  <si>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</si>
  <si>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</si>
  <si>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</si>
  <si>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</si>
  <si>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</si>
  <si>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</si>
  <si>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</si>
  <si>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</si>
  <si>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</si>
  <si>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</si>
  <si>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</si>
  <si>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</si>
  <si>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</si>
  <si>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</si>
  <si>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</si>
  <si>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</si>
  <si>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</si>
  <si>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</si>
  <si>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</si>
  <si>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</si>
  <si>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</si>
  <si>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</si>
  <si>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</si>
  <si>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</si>
  <si>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</si>
  <si>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</si>
  <si>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</si>
  <si>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</si>
  <si>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</si>
  <si>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</si>
  <si>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</si>
  <si>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</si>
  <si>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</si>
  <si>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</si>
  <si>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</si>
  <si>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</si>
  <si>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</si>
  <si>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</si>
  <si>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</si>
  <si>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</si>
  <si>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</si>
  <si>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</si>
  <si>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</si>
  <si>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</si>
  <si>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</si>
  <si>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</si>
  <si>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</si>
  <si>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</si>
  <si>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</si>
  <si>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</si>
  <si>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</si>
  <si>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</si>
  <si>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</si>
  <si>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</si>
  <si>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</si>
  <si>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</si>
  <si>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</si>
  <si>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</si>
  <si>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</si>
  <si>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</si>
  <si>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</si>
  <si>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</si>
  <si>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</si>
  <si>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</si>
  <si>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</si>
  <si>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</si>
  <si>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</si>
  <si>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</si>
  <si>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</si>
  <si>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</si>
  <si>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</si>
  <si>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</si>
  <si>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</si>
  <si>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</si>
  <si>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</si>
  <si>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</si>
  <si>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</si>
  <si>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</si>
  <si>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</si>
  <si>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</si>
  <si>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</si>
  <si>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</si>
  <si>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</si>
  <si>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</si>
  <si>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</si>
  <si>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</si>
  <si>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</si>
  <si>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</si>
  <si>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</si>
  <si>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</si>
  <si>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</si>
  <si>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</si>
  <si>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</si>
  <si>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</si>
  <si>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</si>
  <si>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</si>
  <si>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</si>
  <si>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</si>
  <si>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</si>
  <si>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</si>
  <si>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</si>
  <si>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</si>
  <si>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</si>
  <si>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</si>
  <si>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</si>
  <si>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</si>
  <si>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</si>
  <si>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</si>
  <si>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</si>
  <si>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</si>
  <si>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</si>
  <si>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3                (OCC-OR)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</si>
  <si>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</si>
  <si>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</si>
  <si>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</si>
  <si>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</si>
  <si>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</si>
  <si>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</si>
  <si>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</si>
  <si>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</si>
  <si>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</si>
  <si>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</si>
  <si>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</si>
  <si>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</si>
  <si>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</si>
  <si>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</si>
  <si>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</si>
  <si>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</si>
  <si>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 xml:space="preserve">VOL MAX </t>
  </si>
  <si>
    <t>CALLE 85 X CARRERA 58</t>
  </si>
  <si>
    <t xml:space="preserve"> </t>
  </si>
  <si>
    <t>IVAN FONSECA</t>
  </si>
  <si>
    <t>13:45 -14:45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</si>
</sst>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331</c:v>
                </c:pt>
                <c:pt idx="1">
                  <c:v>373.5</c:v>
                </c:pt>
                <c:pt idx="2">
                  <c:v>355.5</c:v>
                </c:pt>
                <c:pt idx="3">
                  <c:v>206</c:v>
                </c:pt>
                <c:pt idx="4">
                  <c:v>248.5</c:v>
                </c:pt>
                <c:pt idx="5">
                  <c:v>192</c:v>
                </c:pt>
                <c:pt idx="6">
                  <c:v>248</c:v>
                </c:pt>
                <c:pt idx="7">
                  <c:v>189</c:v>
                </c:pt>
                <c:pt idx="8">
                  <c:v>255</c:v>
                </c:pt>
                <c:pt idx="9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77064"/>
        <c:axId val="169159968"/>
      </c:barChart>
      <c:catAx>
        <c:axId val="16987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5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5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77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578.5</c:v>
                </c:pt>
                <c:pt idx="1">
                  <c:v>631</c:v>
                </c:pt>
                <c:pt idx="2">
                  <c:v>648</c:v>
                </c:pt>
                <c:pt idx="3">
                  <c:v>486.5</c:v>
                </c:pt>
                <c:pt idx="4">
                  <c:v>506.5</c:v>
                </c:pt>
                <c:pt idx="5">
                  <c:v>463</c:v>
                </c:pt>
                <c:pt idx="6">
                  <c:v>507</c:v>
                </c:pt>
                <c:pt idx="7">
                  <c:v>429.5</c:v>
                </c:pt>
                <c:pt idx="8">
                  <c:v>500</c:v>
                </c:pt>
                <c:pt idx="9">
                  <c:v>454.5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56200"/>
        <c:axId val="172156592"/>
      </c:barChart>
      <c:catAx>
        <c:axId val="172156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6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523</c:v>
                </c:pt>
                <c:pt idx="1">
                  <c:v>505</c:v>
                </c:pt>
                <c:pt idx="2">
                  <c:v>560</c:v>
                </c:pt>
                <c:pt idx="3">
                  <c:v>497.5</c:v>
                </c:pt>
                <c:pt idx="4">
                  <c:v>603.5</c:v>
                </c:pt>
                <c:pt idx="5">
                  <c:v>507</c:v>
                </c:pt>
                <c:pt idx="6">
                  <c:v>564</c:v>
                </c:pt>
                <c:pt idx="7">
                  <c:v>491.5</c:v>
                </c:pt>
                <c:pt idx="8">
                  <c:v>487.5</c:v>
                </c:pt>
                <c:pt idx="9">
                  <c:v>464.5</c:v>
                </c:pt>
                <c:pt idx="10">
                  <c:v>443.5</c:v>
                </c:pt>
                <c:pt idx="11">
                  <c:v>440.5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57376"/>
        <c:axId val="172157768"/>
      </c:barChart>
      <c:catAx>
        <c:axId val="17215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7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7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387</c:v>
                </c:pt>
                <c:pt idx="1">
                  <c:v>367</c:v>
                </c:pt>
                <c:pt idx="2">
                  <c:v>510</c:v>
                </c:pt>
                <c:pt idx="3">
                  <c:v>518</c:v>
                </c:pt>
                <c:pt idx="4">
                  <c:v>619.5</c:v>
                </c:pt>
                <c:pt idx="5">
                  <c:v>575</c:v>
                </c:pt>
                <c:pt idx="6">
                  <c:v>599</c:v>
                </c:pt>
                <c:pt idx="7">
                  <c:v>599</c:v>
                </c:pt>
                <c:pt idx="8">
                  <c:v>606</c:v>
                </c:pt>
                <c:pt idx="9">
                  <c:v>542</c:v>
                </c:pt>
                <c:pt idx="10">
                  <c:v>558</c:v>
                </c:pt>
                <c:pt idx="11">
                  <c:v>579.5</c:v>
                </c:pt>
                <c:pt idx="12">
                  <c:v>570</c:v>
                </c:pt>
                <c:pt idx="13">
                  <c:v>523.5</c:v>
                </c:pt>
                <c:pt idx="14">
                  <c:v>587</c:v>
                </c:pt>
                <c:pt idx="15">
                  <c:v>502.5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58552"/>
        <c:axId val="172158944"/>
      </c:barChart>
      <c:catAx>
        <c:axId val="17215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8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1266</c:v>
                </c:pt>
                <c:pt idx="4">
                  <c:v>1183.5</c:v>
                </c:pt>
                <c:pt idx="5">
                  <c:v>1002</c:v>
                </c:pt>
                <c:pt idx="6">
                  <c:v>894.5</c:v>
                </c:pt>
                <c:pt idx="7">
                  <c:v>877.5</c:v>
                </c:pt>
                <c:pt idx="8">
                  <c:v>884</c:v>
                </c:pt>
                <c:pt idx="9">
                  <c:v>867</c:v>
                </c:pt>
                <c:pt idx="13">
                  <c:v>827.5</c:v>
                </c:pt>
                <c:pt idx="14">
                  <c:v>959</c:v>
                </c:pt>
                <c:pt idx="15">
                  <c:v>1120.5</c:v>
                </c:pt>
                <c:pt idx="16">
                  <c:v>1180.5</c:v>
                </c:pt>
                <c:pt idx="17">
                  <c:v>1334</c:v>
                </c:pt>
                <c:pt idx="18">
                  <c:v>1385.5</c:v>
                </c:pt>
                <c:pt idx="19">
                  <c:v>1372.5</c:v>
                </c:pt>
                <c:pt idx="20">
                  <c:v>1346.5</c:v>
                </c:pt>
                <c:pt idx="21">
                  <c:v>1304.5</c:v>
                </c:pt>
                <c:pt idx="22">
                  <c:v>1236.5</c:v>
                </c:pt>
                <c:pt idx="23">
                  <c:v>1134</c:v>
                </c:pt>
                <c:pt idx="24">
                  <c:v>1119</c:v>
                </c:pt>
                <c:pt idx="25">
                  <c:v>1063</c:v>
                </c:pt>
                <c:pt idx="29">
                  <c:v>1059</c:v>
                </c:pt>
                <c:pt idx="30">
                  <c:v>1101.5</c:v>
                </c:pt>
                <c:pt idx="31">
                  <c:v>1101.5</c:v>
                </c:pt>
                <c:pt idx="32">
                  <c:v>1162.5</c:v>
                </c:pt>
                <c:pt idx="33">
                  <c:v>1150</c:v>
                </c:pt>
                <c:pt idx="34">
                  <c:v>1061.5</c:v>
                </c:pt>
                <c:pt idx="35">
                  <c:v>1021.5</c:v>
                </c:pt>
                <c:pt idx="36">
                  <c:v>893</c:v>
                </c:pt>
                <c:pt idx="37">
                  <c:v>854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1078</c:v>
                </c:pt>
                <c:pt idx="4">
                  <c:v>1088.5</c:v>
                </c:pt>
                <c:pt idx="5">
                  <c:v>1102</c:v>
                </c:pt>
                <c:pt idx="6">
                  <c:v>1068.5</c:v>
                </c:pt>
                <c:pt idx="7">
                  <c:v>1028.5</c:v>
                </c:pt>
                <c:pt idx="8">
                  <c:v>1015.5</c:v>
                </c:pt>
                <c:pt idx="9">
                  <c:v>1024</c:v>
                </c:pt>
                <c:pt idx="13">
                  <c:v>954.5</c:v>
                </c:pt>
                <c:pt idx="14">
                  <c:v>1055.5</c:v>
                </c:pt>
                <c:pt idx="15">
                  <c:v>1102</c:v>
                </c:pt>
                <c:pt idx="16">
                  <c:v>1131</c:v>
                </c:pt>
                <c:pt idx="17">
                  <c:v>1058.5</c:v>
                </c:pt>
                <c:pt idx="18">
                  <c:v>993.5</c:v>
                </c:pt>
                <c:pt idx="19">
                  <c:v>973.5</c:v>
                </c:pt>
                <c:pt idx="20">
                  <c:v>958.5</c:v>
                </c:pt>
                <c:pt idx="21">
                  <c:v>981</c:v>
                </c:pt>
                <c:pt idx="22">
                  <c:v>1013</c:v>
                </c:pt>
                <c:pt idx="23">
                  <c:v>1097</c:v>
                </c:pt>
                <c:pt idx="24">
                  <c:v>1141</c:v>
                </c:pt>
                <c:pt idx="25">
                  <c:v>1120</c:v>
                </c:pt>
                <c:pt idx="29">
                  <c:v>1026.5</c:v>
                </c:pt>
                <c:pt idx="30">
                  <c:v>1064.5</c:v>
                </c:pt>
                <c:pt idx="31">
                  <c:v>1066.5</c:v>
                </c:pt>
                <c:pt idx="32">
                  <c:v>1009.5</c:v>
                </c:pt>
                <c:pt idx="33">
                  <c:v>1016</c:v>
                </c:pt>
                <c:pt idx="34">
                  <c:v>988.5</c:v>
                </c:pt>
                <c:pt idx="35">
                  <c:v>986</c:v>
                </c:pt>
                <c:pt idx="36">
                  <c:v>994</c:v>
                </c:pt>
                <c:pt idx="37">
                  <c:v>982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2344</c:v>
                </c:pt>
                <c:pt idx="4">
                  <c:v>2272</c:v>
                </c:pt>
                <c:pt idx="5">
                  <c:v>2104</c:v>
                </c:pt>
                <c:pt idx="6">
                  <c:v>1963</c:v>
                </c:pt>
                <c:pt idx="7">
                  <c:v>1906</c:v>
                </c:pt>
                <c:pt idx="8">
                  <c:v>1899.5</c:v>
                </c:pt>
                <c:pt idx="9">
                  <c:v>1891</c:v>
                </c:pt>
                <c:pt idx="13">
                  <c:v>1782</c:v>
                </c:pt>
                <c:pt idx="14">
                  <c:v>2014.5</c:v>
                </c:pt>
                <c:pt idx="15">
                  <c:v>2222.5</c:v>
                </c:pt>
                <c:pt idx="16">
                  <c:v>2311.5</c:v>
                </c:pt>
                <c:pt idx="17">
                  <c:v>2392.5</c:v>
                </c:pt>
                <c:pt idx="18">
                  <c:v>2379</c:v>
                </c:pt>
                <c:pt idx="19">
                  <c:v>2346</c:v>
                </c:pt>
                <c:pt idx="20">
                  <c:v>2305</c:v>
                </c:pt>
                <c:pt idx="21">
                  <c:v>2285.5</c:v>
                </c:pt>
                <c:pt idx="22">
                  <c:v>2249.5</c:v>
                </c:pt>
                <c:pt idx="23">
                  <c:v>2231</c:v>
                </c:pt>
                <c:pt idx="24">
                  <c:v>2260</c:v>
                </c:pt>
                <c:pt idx="25">
                  <c:v>2183</c:v>
                </c:pt>
                <c:pt idx="29">
                  <c:v>2085.5</c:v>
                </c:pt>
                <c:pt idx="30">
                  <c:v>2166</c:v>
                </c:pt>
                <c:pt idx="31">
                  <c:v>2168</c:v>
                </c:pt>
                <c:pt idx="32">
                  <c:v>2172</c:v>
                </c:pt>
                <c:pt idx="33">
                  <c:v>2166</c:v>
                </c:pt>
                <c:pt idx="34">
                  <c:v>2050</c:v>
                </c:pt>
                <c:pt idx="35">
                  <c:v>2007.5</c:v>
                </c:pt>
                <c:pt idx="36">
                  <c:v>1887</c:v>
                </c:pt>
                <c:pt idx="37">
                  <c:v>1836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59728"/>
        <c:axId val="186446704"/>
      </c:lineChart>
      <c:catAx>
        <c:axId val="1721597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44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446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159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174.5</c:v>
                </c:pt>
                <c:pt idx="1">
                  <c:v>163.5</c:v>
                </c:pt>
                <c:pt idx="2">
                  <c:v>282.5</c:v>
                </c:pt>
                <c:pt idx="3">
                  <c:v>207</c:v>
                </c:pt>
                <c:pt idx="4">
                  <c:v>306</c:v>
                </c:pt>
                <c:pt idx="5">
                  <c:v>325</c:v>
                </c:pt>
                <c:pt idx="6">
                  <c:v>342.5</c:v>
                </c:pt>
                <c:pt idx="7">
                  <c:v>360.5</c:v>
                </c:pt>
                <c:pt idx="8">
                  <c:v>357.5</c:v>
                </c:pt>
                <c:pt idx="9">
                  <c:v>312</c:v>
                </c:pt>
                <c:pt idx="10">
                  <c:v>316.5</c:v>
                </c:pt>
                <c:pt idx="11">
                  <c:v>318.5</c:v>
                </c:pt>
                <c:pt idx="12">
                  <c:v>289.5</c:v>
                </c:pt>
                <c:pt idx="13">
                  <c:v>209.5</c:v>
                </c:pt>
                <c:pt idx="14">
                  <c:v>301.5</c:v>
                </c:pt>
                <c:pt idx="15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05008"/>
        <c:axId val="170445176"/>
      </c:barChart>
      <c:catAx>
        <c:axId val="16960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45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45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0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287.5</c:v>
                </c:pt>
                <c:pt idx="1">
                  <c:v>260.5</c:v>
                </c:pt>
                <c:pt idx="2">
                  <c:v>270</c:v>
                </c:pt>
                <c:pt idx="3">
                  <c:v>241</c:v>
                </c:pt>
                <c:pt idx="4">
                  <c:v>330</c:v>
                </c:pt>
                <c:pt idx="5">
                  <c:v>260.5</c:v>
                </c:pt>
                <c:pt idx="6">
                  <c:v>331</c:v>
                </c:pt>
                <c:pt idx="7">
                  <c:v>228.5</c:v>
                </c:pt>
                <c:pt idx="8">
                  <c:v>241.5</c:v>
                </c:pt>
                <c:pt idx="9">
                  <c:v>220.5</c:v>
                </c:pt>
                <c:pt idx="10">
                  <c:v>202.5</c:v>
                </c:pt>
                <c:pt idx="11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51904"/>
        <c:axId val="170952288"/>
      </c:barChart>
      <c:catAx>
        <c:axId val="17095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5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5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5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25944"/>
        <c:axId val="171353664"/>
      </c:barChart>
      <c:catAx>
        <c:axId val="17162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2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41736"/>
        <c:axId val="171342120"/>
      </c:barChart>
      <c:catAx>
        <c:axId val="171341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1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86352"/>
        <c:axId val="169187920"/>
      </c:barChart>
      <c:catAx>
        <c:axId val="16918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8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8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8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247.5</c:v>
                </c:pt>
                <c:pt idx="1">
                  <c:v>257.5</c:v>
                </c:pt>
                <c:pt idx="2">
                  <c:v>292.5</c:v>
                </c:pt>
                <c:pt idx="3">
                  <c:v>280.5</c:v>
                </c:pt>
                <c:pt idx="4">
                  <c:v>258</c:v>
                </c:pt>
                <c:pt idx="5">
                  <c:v>271</c:v>
                </c:pt>
                <c:pt idx="6">
                  <c:v>259</c:v>
                </c:pt>
                <c:pt idx="7">
                  <c:v>240.5</c:v>
                </c:pt>
                <c:pt idx="8">
                  <c:v>245</c:v>
                </c:pt>
                <c:pt idx="9">
                  <c:v>279.5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92032"/>
        <c:axId val="172192424"/>
      </c:barChart>
      <c:catAx>
        <c:axId val="17219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9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9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9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235.5</c:v>
                </c:pt>
                <c:pt idx="1">
                  <c:v>244.5</c:v>
                </c:pt>
                <c:pt idx="2">
                  <c:v>290</c:v>
                </c:pt>
                <c:pt idx="3">
                  <c:v>256.5</c:v>
                </c:pt>
                <c:pt idx="4">
                  <c:v>273.5</c:v>
                </c:pt>
                <c:pt idx="5">
                  <c:v>246.5</c:v>
                </c:pt>
                <c:pt idx="6">
                  <c:v>233</c:v>
                </c:pt>
                <c:pt idx="7">
                  <c:v>263</c:v>
                </c:pt>
                <c:pt idx="8">
                  <c:v>246</c:v>
                </c:pt>
                <c:pt idx="9">
                  <c:v>244</c:v>
                </c:pt>
                <c:pt idx="10">
                  <c:v>241</c:v>
                </c:pt>
                <c:pt idx="11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93208"/>
        <c:axId val="172193600"/>
      </c:barChart>
      <c:catAx>
        <c:axId val="17219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9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9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212.5</c:v>
                </c:pt>
                <c:pt idx="1">
                  <c:v>203.5</c:v>
                </c:pt>
                <c:pt idx="2">
                  <c:v>227.5</c:v>
                </c:pt>
                <c:pt idx="3">
                  <c:v>311</c:v>
                </c:pt>
                <c:pt idx="4">
                  <c:v>313.5</c:v>
                </c:pt>
                <c:pt idx="5">
                  <c:v>250</c:v>
                </c:pt>
                <c:pt idx="6">
                  <c:v>256.5</c:v>
                </c:pt>
                <c:pt idx="7">
                  <c:v>238.5</c:v>
                </c:pt>
                <c:pt idx="8">
                  <c:v>248.5</c:v>
                </c:pt>
                <c:pt idx="9">
                  <c:v>230</c:v>
                </c:pt>
                <c:pt idx="10">
                  <c:v>241.5</c:v>
                </c:pt>
                <c:pt idx="11">
                  <c:v>261</c:v>
                </c:pt>
                <c:pt idx="12">
                  <c:v>280.5</c:v>
                </c:pt>
                <c:pt idx="13">
                  <c:v>314</c:v>
                </c:pt>
                <c:pt idx="14">
                  <c:v>285.5</c:v>
                </c:pt>
                <c:pt idx="15">
                  <c:v>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94384"/>
        <c:axId val="172194776"/>
      </c:barChart>
      <c:catAx>
        <c:axId val="17219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9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9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9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33600" y="95250"/>
          <a:ext cx="21769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149</v>
      </c>
      <c r="E5" s="184"/>
      <c r="F5" s="184"/>
      <c r="G5" s="184"/>
      <c r="H5" s="184"/>
      <c r="I5" s="180" t="s">
        <v>53</v>
      </c>
      <c r="J5" s="180"/>
      <c r="K5" s="180"/>
      <c r="L5" s="185">
        <v>8558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151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v>43126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24</v>
      </c>
      <c r="C10" s="46">
        <v>319</v>
      </c>
      <c r="D10" s="46">
        <v>0</v>
      </c>
      <c r="E10" s="46">
        <v>0</v>
      </c>
      <c r="F10" s="6">
        <f t="shared" ref="F10:F22" si="0">B10*0.5+C10*1+D10*2+E10*2.5</f>
        <v>331</v>
      </c>
      <c r="G10" s="2"/>
      <c r="H10" s="19" t="s">
        <v>4</v>
      </c>
      <c r="I10" s="46">
        <v>34</v>
      </c>
      <c r="J10" s="46">
        <v>185</v>
      </c>
      <c r="K10" s="46">
        <v>0</v>
      </c>
      <c r="L10" s="46">
        <v>2</v>
      </c>
      <c r="M10" s="6">
        <f t="shared" ref="M10:M22" si="1">I10*0.5+J10*1+K10*2+L10*2.5</f>
        <v>207</v>
      </c>
      <c r="N10" s="9">
        <f>F20+F21+F22+M10</f>
        <v>827.5</v>
      </c>
      <c r="O10" s="19" t="s">
        <v>43</v>
      </c>
      <c r="P10" s="46">
        <v>31</v>
      </c>
      <c r="Q10" s="46">
        <v>267</v>
      </c>
      <c r="R10" s="46">
        <v>0</v>
      </c>
      <c r="S10" s="46">
        <v>2</v>
      </c>
      <c r="T10" s="6">
        <f t="shared" ref="T10:T21" si="2">P10*0.5+Q10*1+R10*2+S10*2.5</f>
        <v>287.5</v>
      </c>
      <c r="U10" s="10"/>
      <c r="AB10" s="1"/>
    </row>
    <row r="11" spans="1:28" ht="24" customHeight="1" x14ac:dyDescent="0.2">
      <c r="A11" s="18" t="s">
        <v>14</v>
      </c>
      <c r="B11" s="46">
        <v>39</v>
      </c>
      <c r="C11" s="46">
        <v>354</v>
      </c>
      <c r="D11" s="46">
        <v>0</v>
      </c>
      <c r="E11" s="46">
        <v>0</v>
      </c>
      <c r="F11" s="6">
        <f t="shared" si="0"/>
        <v>373.5</v>
      </c>
      <c r="G11" s="2"/>
      <c r="H11" s="19" t="s">
        <v>5</v>
      </c>
      <c r="I11" s="46">
        <v>35</v>
      </c>
      <c r="J11" s="46">
        <v>286</v>
      </c>
      <c r="K11" s="46">
        <v>0</v>
      </c>
      <c r="L11" s="46">
        <v>1</v>
      </c>
      <c r="M11" s="6">
        <f t="shared" si="1"/>
        <v>306</v>
      </c>
      <c r="N11" s="9">
        <f>F21+F22+M10+M11</f>
        <v>959</v>
      </c>
      <c r="O11" s="19" t="s">
        <v>44</v>
      </c>
      <c r="P11" s="46">
        <v>36</v>
      </c>
      <c r="Q11" s="46">
        <v>240</v>
      </c>
      <c r="R11" s="46">
        <v>0</v>
      </c>
      <c r="S11" s="46">
        <v>1</v>
      </c>
      <c r="T11" s="6">
        <f t="shared" si="2"/>
        <v>260.5</v>
      </c>
      <c r="U11" s="2"/>
      <c r="AB11" s="1"/>
    </row>
    <row r="12" spans="1:28" ht="24" customHeight="1" x14ac:dyDescent="0.2">
      <c r="A12" s="18" t="s">
        <v>17</v>
      </c>
      <c r="B12" s="46">
        <v>31</v>
      </c>
      <c r="C12" s="46">
        <v>335</v>
      </c>
      <c r="D12" s="46">
        <v>0</v>
      </c>
      <c r="E12" s="46">
        <v>2</v>
      </c>
      <c r="F12" s="6">
        <f t="shared" si="0"/>
        <v>355.5</v>
      </c>
      <c r="G12" s="2"/>
      <c r="H12" s="19" t="s">
        <v>6</v>
      </c>
      <c r="I12" s="46">
        <v>42</v>
      </c>
      <c r="J12" s="46">
        <v>299</v>
      </c>
      <c r="K12" s="46">
        <v>0</v>
      </c>
      <c r="L12" s="46">
        <v>2</v>
      </c>
      <c r="M12" s="6">
        <f t="shared" si="1"/>
        <v>325</v>
      </c>
      <c r="N12" s="2">
        <f>F22+M10+M11+M12</f>
        <v>1120.5</v>
      </c>
      <c r="O12" s="19" t="s">
        <v>32</v>
      </c>
      <c r="P12" s="46">
        <v>55</v>
      </c>
      <c r="Q12" s="46">
        <v>235</v>
      </c>
      <c r="R12" s="46">
        <v>0</v>
      </c>
      <c r="S12" s="46">
        <v>3</v>
      </c>
      <c r="T12" s="6">
        <f t="shared" si="2"/>
        <v>270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183</v>
      </c>
      <c r="D13" s="46">
        <v>0</v>
      </c>
      <c r="E13" s="46">
        <v>3</v>
      </c>
      <c r="F13" s="6">
        <f t="shared" si="0"/>
        <v>206</v>
      </c>
      <c r="G13" s="2">
        <f t="shared" ref="G13:G19" si="3">F10+F11+F12+F13</f>
        <v>1266</v>
      </c>
      <c r="H13" s="19" t="s">
        <v>7</v>
      </c>
      <c r="I13" s="46">
        <v>36</v>
      </c>
      <c r="J13" s="46">
        <v>317</v>
      </c>
      <c r="K13" s="46">
        <v>0</v>
      </c>
      <c r="L13" s="46">
        <v>3</v>
      </c>
      <c r="M13" s="6">
        <f t="shared" si="1"/>
        <v>342.5</v>
      </c>
      <c r="N13" s="2">
        <f t="shared" ref="N13:N18" si="4">M10+M11+M12+M13</f>
        <v>1180.5</v>
      </c>
      <c r="O13" s="19" t="s">
        <v>33</v>
      </c>
      <c r="P13" s="46">
        <v>36</v>
      </c>
      <c r="Q13" s="46">
        <v>208</v>
      </c>
      <c r="R13" s="46">
        <v>0</v>
      </c>
      <c r="S13" s="46">
        <v>6</v>
      </c>
      <c r="T13" s="6">
        <f t="shared" si="2"/>
        <v>241</v>
      </c>
      <c r="U13" s="2">
        <f t="shared" ref="U13:U21" si="5">T10+T11+T12+T13</f>
        <v>1059</v>
      </c>
      <c r="AB13" s="81">
        <v>241</v>
      </c>
    </row>
    <row r="14" spans="1:28" ht="24" customHeight="1" x14ac:dyDescent="0.2">
      <c r="A14" s="18" t="s">
        <v>21</v>
      </c>
      <c r="B14" s="46">
        <v>34</v>
      </c>
      <c r="C14" s="46">
        <v>219</v>
      </c>
      <c r="D14" s="46">
        <v>0</v>
      </c>
      <c r="E14" s="46">
        <v>5</v>
      </c>
      <c r="F14" s="6">
        <f t="shared" si="0"/>
        <v>248.5</v>
      </c>
      <c r="G14" s="2">
        <f t="shared" si="3"/>
        <v>1183.5</v>
      </c>
      <c r="H14" s="19" t="s">
        <v>9</v>
      </c>
      <c r="I14" s="46">
        <v>39</v>
      </c>
      <c r="J14" s="46">
        <v>331</v>
      </c>
      <c r="K14" s="46">
        <v>0</v>
      </c>
      <c r="L14" s="46">
        <v>4</v>
      </c>
      <c r="M14" s="6">
        <f t="shared" si="1"/>
        <v>360.5</v>
      </c>
      <c r="N14" s="2">
        <f t="shared" si="4"/>
        <v>1334</v>
      </c>
      <c r="O14" s="19" t="s">
        <v>29</v>
      </c>
      <c r="P14" s="45">
        <v>54</v>
      </c>
      <c r="Q14" s="45">
        <v>293</v>
      </c>
      <c r="R14" s="45">
        <v>0</v>
      </c>
      <c r="S14" s="45">
        <v>4</v>
      </c>
      <c r="T14" s="6">
        <f t="shared" si="2"/>
        <v>330</v>
      </c>
      <c r="U14" s="2">
        <f t="shared" si="5"/>
        <v>1101.5</v>
      </c>
      <c r="AB14" s="81">
        <v>250</v>
      </c>
    </row>
    <row r="15" spans="1:28" ht="24" customHeight="1" x14ac:dyDescent="0.2">
      <c r="A15" s="18" t="s">
        <v>23</v>
      </c>
      <c r="B15" s="46">
        <v>19</v>
      </c>
      <c r="C15" s="46">
        <v>175</v>
      </c>
      <c r="D15" s="46">
        <v>0</v>
      </c>
      <c r="E15" s="46">
        <v>3</v>
      </c>
      <c r="F15" s="6">
        <f t="shared" si="0"/>
        <v>192</v>
      </c>
      <c r="G15" s="2">
        <f t="shared" si="3"/>
        <v>1002</v>
      </c>
      <c r="H15" s="19" t="s">
        <v>12</v>
      </c>
      <c r="I15" s="46">
        <v>35</v>
      </c>
      <c r="J15" s="46">
        <v>335</v>
      </c>
      <c r="K15" s="46">
        <v>0</v>
      </c>
      <c r="L15" s="46">
        <v>2</v>
      </c>
      <c r="M15" s="6">
        <f t="shared" si="1"/>
        <v>357.5</v>
      </c>
      <c r="N15" s="2">
        <f t="shared" si="4"/>
        <v>1385.5</v>
      </c>
      <c r="O15" s="18" t="s">
        <v>30</v>
      </c>
      <c r="P15" s="46">
        <v>39</v>
      </c>
      <c r="Q15" s="46">
        <v>241</v>
      </c>
      <c r="R15" s="45">
        <v>0</v>
      </c>
      <c r="S15" s="46">
        <v>0</v>
      </c>
      <c r="T15" s="6">
        <f t="shared" si="2"/>
        <v>260.5</v>
      </c>
      <c r="U15" s="2">
        <f t="shared" si="5"/>
        <v>1101.5</v>
      </c>
      <c r="AB15" s="81">
        <v>262</v>
      </c>
    </row>
    <row r="16" spans="1:28" ht="24" customHeight="1" x14ac:dyDescent="0.2">
      <c r="A16" s="18" t="s">
        <v>39</v>
      </c>
      <c r="B16" s="46">
        <v>28</v>
      </c>
      <c r="C16" s="46">
        <v>224</v>
      </c>
      <c r="D16" s="46">
        <v>0</v>
      </c>
      <c r="E16" s="46">
        <v>4</v>
      </c>
      <c r="F16" s="6">
        <f t="shared" si="0"/>
        <v>248</v>
      </c>
      <c r="G16" s="2">
        <f t="shared" si="3"/>
        <v>894.5</v>
      </c>
      <c r="H16" s="19" t="s">
        <v>15</v>
      </c>
      <c r="I16" s="46">
        <v>36</v>
      </c>
      <c r="J16" s="46">
        <v>284</v>
      </c>
      <c r="K16" s="46">
        <v>0</v>
      </c>
      <c r="L16" s="46">
        <v>4</v>
      </c>
      <c r="M16" s="6">
        <f t="shared" si="1"/>
        <v>312</v>
      </c>
      <c r="N16" s="2">
        <f t="shared" si="4"/>
        <v>1372.5</v>
      </c>
      <c r="O16" s="19" t="s">
        <v>8</v>
      </c>
      <c r="P16" s="46">
        <v>65</v>
      </c>
      <c r="Q16" s="46">
        <v>291</v>
      </c>
      <c r="R16" s="46">
        <v>0</v>
      </c>
      <c r="S16" s="46">
        <v>3</v>
      </c>
      <c r="T16" s="6">
        <f t="shared" si="2"/>
        <v>331</v>
      </c>
      <c r="U16" s="2">
        <f t="shared" si="5"/>
        <v>1162.5</v>
      </c>
      <c r="AB16" s="81">
        <v>270.5</v>
      </c>
    </row>
    <row r="17" spans="1:28" ht="24" customHeight="1" x14ac:dyDescent="0.2">
      <c r="A17" s="18" t="s">
        <v>40</v>
      </c>
      <c r="B17" s="46">
        <v>18</v>
      </c>
      <c r="C17" s="46">
        <v>175</v>
      </c>
      <c r="D17" s="46">
        <v>0</v>
      </c>
      <c r="E17" s="46">
        <v>2</v>
      </c>
      <c r="F17" s="6">
        <f t="shared" si="0"/>
        <v>189</v>
      </c>
      <c r="G17" s="2">
        <f t="shared" si="3"/>
        <v>877.5</v>
      </c>
      <c r="H17" s="19" t="s">
        <v>18</v>
      </c>
      <c r="I17" s="46">
        <v>39</v>
      </c>
      <c r="J17" s="46">
        <v>287</v>
      </c>
      <c r="K17" s="46">
        <v>0</v>
      </c>
      <c r="L17" s="46">
        <v>4</v>
      </c>
      <c r="M17" s="6">
        <f t="shared" si="1"/>
        <v>316.5</v>
      </c>
      <c r="N17" s="2">
        <f t="shared" si="4"/>
        <v>1346.5</v>
      </c>
      <c r="O17" s="19" t="s">
        <v>10</v>
      </c>
      <c r="P17" s="46">
        <v>39</v>
      </c>
      <c r="Q17" s="46">
        <v>209</v>
      </c>
      <c r="R17" s="46">
        <v>0</v>
      </c>
      <c r="S17" s="46">
        <v>0</v>
      </c>
      <c r="T17" s="6">
        <f t="shared" si="2"/>
        <v>228.5</v>
      </c>
      <c r="U17" s="2">
        <f t="shared" si="5"/>
        <v>1150</v>
      </c>
      <c r="AB17" s="81">
        <v>289.5</v>
      </c>
    </row>
    <row r="18" spans="1:28" ht="24" customHeight="1" x14ac:dyDescent="0.2">
      <c r="A18" s="18" t="s">
        <v>41</v>
      </c>
      <c r="B18" s="46">
        <v>44</v>
      </c>
      <c r="C18" s="46">
        <v>223</v>
      </c>
      <c r="D18" s="46">
        <v>0</v>
      </c>
      <c r="E18" s="46">
        <v>4</v>
      </c>
      <c r="F18" s="6">
        <f t="shared" si="0"/>
        <v>255</v>
      </c>
      <c r="G18" s="2">
        <f t="shared" si="3"/>
        <v>884</v>
      </c>
      <c r="H18" s="19" t="s">
        <v>20</v>
      </c>
      <c r="I18" s="46">
        <v>44</v>
      </c>
      <c r="J18" s="46">
        <v>279</v>
      </c>
      <c r="K18" s="46">
        <v>0</v>
      </c>
      <c r="L18" s="46">
        <v>7</v>
      </c>
      <c r="M18" s="6">
        <f t="shared" si="1"/>
        <v>318.5</v>
      </c>
      <c r="N18" s="2">
        <f t="shared" si="4"/>
        <v>1304.5</v>
      </c>
      <c r="O18" s="19" t="s">
        <v>13</v>
      </c>
      <c r="P18" s="46">
        <v>41</v>
      </c>
      <c r="Q18" s="46">
        <v>221</v>
      </c>
      <c r="R18" s="46">
        <v>0</v>
      </c>
      <c r="S18" s="46">
        <v>0</v>
      </c>
      <c r="T18" s="6">
        <f t="shared" si="2"/>
        <v>241.5</v>
      </c>
      <c r="U18" s="2">
        <f t="shared" si="5"/>
        <v>1061.5</v>
      </c>
      <c r="AB18" s="81">
        <v>291</v>
      </c>
    </row>
    <row r="19" spans="1:28" ht="24" customHeight="1" thickBot="1" x14ac:dyDescent="0.25">
      <c r="A19" s="21" t="s">
        <v>42</v>
      </c>
      <c r="B19" s="47">
        <v>29</v>
      </c>
      <c r="C19" s="47">
        <v>158</v>
      </c>
      <c r="D19" s="47">
        <v>0</v>
      </c>
      <c r="E19" s="47">
        <v>1</v>
      </c>
      <c r="F19" s="7">
        <f t="shared" si="0"/>
        <v>175</v>
      </c>
      <c r="G19" s="3">
        <f t="shared" si="3"/>
        <v>867</v>
      </c>
      <c r="H19" s="20" t="s">
        <v>22</v>
      </c>
      <c r="I19" s="45">
        <v>36</v>
      </c>
      <c r="J19" s="46">
        <v>259</v>
      </c>
      <c r="K19" s="45">
        <v>0</v>
      </c>
      <c r="L19" s="45">
        <v>5</v>
      </c>
      <c r="M19" s="6">
        <f t="shared" si="1"/>
        <v>289.5</v>
      </c>
      <c r="N19" s="2">
        <f>M16+M17+M18+M19</f>
        <v>1236.5</v>
      </c>
      <c r="O19" s="19" t="s">
        <v>16</v>
      </c>
      <c r="P19" s="46">
        <v>29</v>
      </c>
      <c r="Q19" s="46">
        <v>206</v>
      </c>
      <c r="R19" s="46">
        <v>0</v>
      </c>
      <c r="S19" s="46">
        <v>0</v>
      </c>
      <c r="T19" s="6">
        <f t="shared" si="2"/>
        <v>220.5</v>
      </c>
      <c r="U19" s="2">
        <f t="shared" si="5"/>
        <v>1021.5</v>
      </c>
      <c r="AB19" s="81">
        <v>294</v>
      </c>
    </row>
    <row r="20" spans="1:28" ht="24" customHeight="1" x14ac:dyDescent="0.2">
      <c r="A20" s="19" t="s">
        <v>27</v>
      </c>
      <c r="B20" s="45">
        <v>31</v>
      </c>
      <c r="C20" s="45">
        <v>149</v>
      </c>
      <c r="D20" s="45">
        <v>0</v>
      </c>
      <c r="E20" s="45">
        <v>4</v>
      </c>
      <c r="F20" s="8">
        <f t="shared" si="0"/>
        <v>174.5</v>
      </c>
      <c r="G20" s="35"/>
      <c r="H20" s="19" t="s">
        <v>24</v>
      </c>
      <c r="I20" s="46">
        <v>31</v>
      </c>
      <c r="J20" s="45">
        <v>189</v>
      </c>
      <c r="K20" s="46">
        <v>0</v>
      </c>
      <c r="L20" s="46">
        <v>2</v>
      </c>
      <c r="M20" s="8">
        <f t="shared" si="1"/>
        <v>209.5</v>
      </c>
      <c r="N20" s="2">
        <f>M17+M18+M19+M20</f>
        <v>1134</v>
      </c>
      <c r="O20" s="19" t="s">
        <v>45</v>
      </c>
      <c r="P20" s="45">
        <v>21</v>
      </c>
      <c r="Q20" s="45">
        <v>192</v>
      </c>
      <c r="R20" s="46">
        <v>0</v>
      </c>
      <c r="S20" s="45">
        <v>0</v>
      </c>
      <c r="T20" s="8">
        <f t="shared" si="2"/>
        <v>202.5</v>
      </c>
      <c r="U20" s="2">
        <f t="shared" si="5"/>
        <v>893</v>
      </c>
      <c r="AB20" s="81">
        <v>299</v>
      </c>
    </row>
    <row r="21" spans="1:28" ht="24" customHeight="1" thickBot="1" x14ac:dyDescent="0.25">
      <c r="A21" s="19" t="s">
        <v>28</v>
      </c>
      <c r="B21" s="46">
        <v>36</v>
      </c>
      <c r="C21" s="46">
        <v>133</v>
      </c>
      <c r="D21" s="46">
        <v>0</v>
      </c>
      <c r="E21" s="46">
        <v>5</v>
      </c>
      <c r="F21" s="6">
        <f t="shared" si="0"/>
        <v>163.5</v>
      </c>
      <c r="G21" s="36"/>
      <c r="H21" s="20" t="s">
        <v>25</v>
      </c>
      <c r="I21" s="46">
        <v>44</v>
      </c>
      <c r="J21" s="46">
        <v>277</v>
      </c>
      <c r="K21" s="46">
        <v>0</v>
      </c>
      <c r="L21" s="46">
        <v>1</v>
      </c>
      <c r="M21" s="6">
        <f t="shared" si="1"/>
        <v>301.5</v>
      </c>
      <c r="N21" s="2">
        <f>M18+M19+M20+M21</f>
        <v>1119</v>
      </c>
      <c r="O21" s="21" t="s">
        <v>46</v>
      </c>
      <c r="P21" s="47">
        <v>17</v>
      </c>
      <c r="Q21" s="47">
        <v>181</v>
      </c>
      <c r="R21" s="47">
        <v>0</v>
      </c>
      <c r="S21" s="47">
        <v>0</v>
      </c>
      <c r="T21" s="7">
        <f t="shared" si="2"/>
        <v>189.5</v>
      </c>
      <c r="U21" s="3">
        <f t="shared" si="5"/>
        <v>854</v>
      </c>
      <c r="AB21" s="81">
        <v>299.5</v>
      </c>
    </row>
    <row r="22" spans="1:28" ht="24" customHeight="1" thickBot="1" x14ac:dyDescent="0.25">
      <c r="A22" s="19" t="s">
        <v>1</v>
      </c>
      <c r="B22" s="46">
        <v>55</v>
      </c>
      <c r="C22" s="46">
        <v>250</v>
      </c>
      <c r="D22" s="46">
        <v>0</v>
      </c>
      <c r="E22" s="46">
        <v>2</v>
      </c>
      <c r="F22" s="6">
        <f t="shared" si="0"/>
        <v>282.5</v>
      </c>
      <c r="G22" s="2"/>
      <c r="H22" s="21" t="s">
        <v>26</v>
      </c>
      <c r="I22" s="47">
        <v>29</v>
      </c>
      <c r="J22" s="46">
        <v>233</v>
      </c>
      <c r="K22" s="47">
        <v>0</v>
      </c>
      <c r="L22" s="47">
        <v>6</v>
      </c>
      <c r="M22" s="6">
        <f t="shared" si="1"/>
        <v>262.5</v>
      </c>
      <c r="N22" s="3">
        <f>M19+M20+M21+M22</f>
        <v>1063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1266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1385.5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1162.5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80</v>
      </c>
      <c r="N24" s="88"/>
      <c r="O24" s="171"/>
      <c r="P24" s="172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/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8558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/>
      <c r="E6" s="194"/>
      <c r="F6" s="194"/>
      <c r="G6" s="194"/>
      <c r="H6" s="194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3">
        <f>'G-1'!S6:U6</f>
        <v>43126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0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workbookViewId="0">
      <selection activeCell="W31" sqref="W3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85 X CARRERA 58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8558</v>
      </c>
      <c r="M5" s="185"/>
      <c r="N5" s="185"/>
      <c r="O5" s="50"/>
      <c r="P5" s="208" t="s">
        <v>57</v>
      </c>
      <c r="Q5" s="208"/>
      <c r="R5" s="208"/>
      <c r="S5" s="185" t="s">
        <v>132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147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43126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>
        <v>53</v>
      </c>
      <c r="K9" s="57">
        <v>30</v>
      </c>
      <c r="L9" s="58">
        <v>32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19</v>
      </c>
      <c r="C10" s="61">
        <v>233</v>
      </c>
      <c r="D10" s="61">
        <v>0</v>
      </c>
      <c r="E10" s="61">
        <v>2</v>
      </c>
      <c r="F10" s="62">
        <f t="shared" ref="F10:F22" si="0">B10*0.5+C10*1+D10*2+E10*2.5</f>
        <v>247.5</v>
      </c>
      <c r="G10" s="63"/>
      <c r="H10" s="64" t="s">
        <v>4</v>
      </c>
      <c r="I10" s="46">
        <v>49</v>
      </c>
      <c r="J10" s="46">
        <v>284</v>
      </c>
      <c r="K10" s="46">
        <v>0</v>
      </c>
      <c r="L10" s="46">
        <v>1</v>
      </c>
      <c r="M10" s="62">
        <f t="shared" ref="M10:M22" si="1">I10*0.5+J10*1+K10*2+L10*2.5</f>
        <v>311</v>
      </c>
      <c r="N10" s="65">
        <f>F20+F21+F22+M10</f>
        <v>954.5</v>
      </c>
      <c r="O10" s="64" t="s">
        <v>43</v>
      </c>
      <c r="P10" s="46">
        <v>24</v>
      </c>
      <c r="Q10" s="46">
        <v>221</v>
      </c>
      <c r="R10" s="46">
        <v>0</v>
      </c>
      <c r="S10" s="46">
        <v>1</v>
      </c>
      <c r="T10" s="62">
        <f t="shared" ref="T10:T21" si="2">P10*0.5+Q10*1+R10*2+S10*2.5</f>
        <v>235.5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247</v>
      </c>
      <c r="D11" s="61">
        <v>0</v>
      </c>
      <c r="E11" s="61">
        <v>0</v>
      </c>
      <c r="F11" s="62">
        <f t="shared" si="0"/>
        <v>257.5</v>
      </c>
      <c r="G11" s="63"/>
      <c r="H11" s="64" t="s">
        <v>5</v>
      </c>
      <c r="I11" s="46">
        <v>53</v>
      </c>
      <c r="J11" s="46">
        <v>277</v>
      </c>
      <c r="K11" s="46">
        <v>0</v>
      </c>
      <c r="L11" s="46">
        <v>4</v>
      </c>
      <c r="M11" s="62">
        <f t="shared" si="1"/>
        <v>313.5</v>
      </c>
      <c r="N11" s="65">
        <f>F21+F22+M10+M11</f>
        <v>1055.5</v>
      </c>
      <c r="O11" s="64" t="s">
        <v>44</v>
      </c>
      <c r="P11" s="46">
        <v>29</v>
      </c>
      <c r="Q11" s="46">
        <v>225</v>
      </c>
      <c r="R11" s="46">
        <v>0</v>
      </c>
      <c r="S11" s="46">
        <v>2</v>
      </c>
      <c r="T11" s="62">
        <f t="shared" si="2"/>
        <v>244.5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26</v>
      </c>
      <c r="C12" s="61">
        <v>277</v>
      </c>
      <c r="D12" s="61">
        <v>0</v>
      </c>
      <c r="E12" s="61">
        <v>1</v>
      </c>
      <c r="F12" s="62">
        <f t="shared" si="0"/>
        <v>292.5</v>
      </c>
      <c r="G12" s="63"/>
      <c r="H12" s="64" t="s">
        <v>6</v>
      </c>
      <c r="I12" s="46">
        <v>32</v>
      </c>
      <c r="J12" s="46">
        <v>224</v>
      </c>
      <c r="K12" s="46">
        <v>0</v>
      </c>
      <c r="L12" s="46">
        <v>4</v>
      </c>
      <c r="M12" s="62">
        <f t="shared" si="1"/>
        <v>250</v>
      </c>
      <c r="N12" s="63">
        <f>F22+M10+M11+M12</f>
        <v>1102</v>
      </c>
      <c r="O12" s="64" t="s">
        <v>32</v>
      </c>
      <c r="P12" s="46">
        <v>31</v>
      </c>
      <c r="Q12" s="46">
        <v>263</v>
      </c>
      <c r="R12" s="46">
        <v>2</v>
      </c>
      <c r="S12" s="46">
        <v>3</v>
      </c>
      <c r="T12" s="62">
        <f t="shared" si="2"/>
        <v>290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268</v>
      </c>
      <c r="D13" s="61">
        <v>0</v>
      </c>
      <c r="E13" s="61">
        <v>1</v>
      </c>
      <c r="F13" s="62">
        <f t="shared" si="0"/>
        <v>280.5</v>
      </c>
      <c r="G13" s="63">
        <f t="shared" ref="G13:G19" si="3">F10+F11+F12+F13</f>
        <v>1078</v>
      </c>
      <c r="H13" s="64" t="s">
        <v>7</v>
      </c>
      <c r="I13" s="46">
        <v>30</v>
      </c>
      <c r="J13" s="46">
        <v>229</v>
      </c>
      <c r="K13" s="46">
        <v>0</v>
      </c>
      <c r="L13" s="46">
        <v>5</v>
      </c>
      <c r="M13" s="62">
        <f t="shared" si="1"/>
        <v>256.5</v>
      </c>
      <c r="N13" s="63">
        <f t="shared" ref="N13:N18" si="4">M10+M11+M12+M13</f>
        <v>1131</v>
      </c>
      <c r="O13" s="64" t="s">
        <v>33</v>
      </c>
      <c r="P13" s="46">
        <v>22</v>
      </c>
      <c r="Q13" s="46">
        <v>236</v>
      </c>
      <c r="R13" s="46">
        <v>1</v>
      </c>
      <c r="S13" s="46">
        <v>3</v>
      </c>
      <c r="T13" s="62">
        <f t="shared" si="2"/>
        <v>256.5</v>
      </c>
      <c r="U13" s="63">
        <f t="shared" ref="U13:U21" si="5">T10+T11+T12+T13</f>
        <v>1026.5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247</v>
      </c>
      <c r="D14" s="61">
        <v>0</v>
      </c>
      <c r="E14" s="61">
        <v>1</v>
      </c>
      <c r="F14" s="62">
        <f t="shared" si="0"/>
        <v>258</v>
      </c>
      <c r="G14" s="63">
        <f t="shared" si="3"/>
        <v>1088.5</v>
      </c>
      <c r="H14" s="64" t="s">
        <v>9</v>
      </c>
      <c r="I14" s="46">
        <v>36</v>
      </c>
      <c r="J14" s="46">
        <v>218</v>
      </c>
      <c r="K14" s="46">
        <v>0</v>
      </c>
      <c r="L14" s="46">
        <v>1</v>
      </c>
      <c r="M14" s="62">
        <f t="shared" si="1"/>
        <v>238.5</v>
      </c>
      <c r="N14" s="63">
        <f t="shared" si="4"/>
        <v>1058.5</v>
      </c>
      <c r="O14" s="64" t="s">
        <v>29</v>
      </c>
      <c r="P14" s="45">
        <v>25</v>
      </c>
      <c r="Q14" s="45">
        <v>247</v>
      </c>
      <c r="R14" s="45">
        <v>2</v>
      </c>
      <c r="S14" s="45">
        <v>4</v>
      </c>
      <c r="T14" s="62">
        <f t="shared" si="2"/>
        <v>273.5</v>
      </c>
      <c r="U14" s="63">
        <f t="shared" si="5"/>
        <v>1064.5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257</v>
      </c>
      <c r="D15" s="61">
        <v>0</v>
      </c>
      <c r="E15" s="61">
        <v>1</v>
      </c>
      <c r="F15" s="62">
        <f t="shared" si="0"/>
        <v>271</v>
      </c>
      <c r="G15" s="63">
        <f t="shared" si="3"/>
        <v>1102</v>
      </c>
      <c r="H15" s="64" t="s">
        <v>12</v>
      </c>
      <c r="I15" s="46">
        <v>32</v>
      </c>
      <c r="J15" s="46">
        <v>220</v>
      </c>
      <c r="K15" s="46">
        <v>0</v>
      </c>
      <c r="L15" s="46">
        <v>5</v>
      </c>
      <c r="M15" s="62">
        <f t="shared" si="1"/>
        <v>248.5</v>
      </c>
      <c r="N15" s="63">
        <f t="shared" si="4"/>
        <v>993.5</v>
      </c>
      <c r="O15" s="60" t="s">
        <v>30</v>
      </c>
      <c r="P15" s="46">
        <v>29</v>
      </c>
      <c r="Q15" s="46">
        <v>227</v>
      </c>
      <c r="R15" s="46">
        <v>0</v>
      </c>
      <c r="S15" s="46">
        <v>2</v>
      </c>
      <c r="T15" s="62">
        <f t="shared" si="2"/>
        <v>246.5</v>
      </c>
      <c r="U15" s="63">
        <f t="shared" si="5"/>
        <v>1066.5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23</v>
      </c>
      <c r="C16" s="61">
        <v>240</v>
      </c>
      <c r="D16" s="61">
        <v>0</v>
      </c>
      <c r="E16" s="61">
        <v>3</v>
      </c>
      <c r="F16" s="62">
        <f t="shared" si="0"/>
        <v>259</v>
      </c>
      <c r="G16" s="63">
        <f t="shared" si="3"/>
        <v>1068.5</v>
      </c>
      <c r="H16" s="64" t="s">
        <v>15</v>
      </c>
      <c r="I16" s="46">
        <v>25</v>
      </c>
      <c r="J16" s="46">
        <v>215</v>
      </c>
      <c r="K16" s="46">
        <v>0</v>
      </c>
      <c r="L16" s="46">
        <v>1</v>
      </c>
      <c r="M16" s="62">
        <f t="shared" si="1"/>
        <v>230</v>
      </c>
      <c r="N16" s="63">
        <f t="shared" si="4"/>
        <v>973.5</v>
      </c>
      <c r="O16" s="64" t="s">
        <v>8</v>
      </c>
      <c r="P16" s="46">
        <v>35</v>
      </c>
      <c r="Q16" s="46">
        <v>213</v>
      </c>
      <c r="R16" s="46">
        <v>0</v>
      </c>
      <c r="S16" s="46">
        <v>1</v>
      </c>
      <c r="T16" s="62">
        <f t="shared" si="2"/>
        <v>233</v>
      </c>
      <c r="U16" s="63">
        <f t="shared" si="5"/>
        <v>1009.5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208</v>
      </c>
      <c r="D17" s="61">
        <v>0</v>
      </c>
      <c r="E17" s="61">
        <v>5</v>
      </c>
      <c r="F17" s="62">
        <f t="shared" si="0"/>
        <v>240.5</v>
      </c>
      <c r="G17" s="63">
        <f t="shared" si="3"/>
        <v>1028.5</v>
      </c>
      <c r="H17" s="64" t="s">
        <v>18</v>
      </c>
      <c r="I17" s="46">
        <v>9</v>
      </c>
      <c r="J17" s="46">
        <v>237</v>
      </c>
      <c r="K17" s="46">
        <v>0</v>
      </c>
      <c r="L17" s="46">
        <v>0</v>
      </c>
      <c r="M17" s="62">
        <f t="shared" si="1"/>
        <v>241.5</v>
      </c>
      <c r="N17" s="63">
        <f t="shared" si="4"/>
        <v>958.5</v>
      </c>
      <c r="O17" s="64" t="s">
        <v>10</v>
      </c>
      <c r="P17" s="46">
        <v>21</v>
      </c>
      <c r="Q17" s="46">
        <v>250</v>
      </c>
      <c r="R17" s="46">
        <v>0</v>
      </c>
      <c r="S17" s="46">
        <v>1</v>
      </c>
      <c r="T17" s="62">
        <f t="shared" si="2"/>
        <v>263</v>
      </c>
      <c r="U17" s="63">
        <f t="shared" si="5"/>
        <v>1016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32</v>
      </c>
      <c r="C18" s="61">
        <v>224</v>
      </c>
      <c r="D18" s="61">
        <v>0</v>
      </c>
      <c r="E18" s="61">
        <v>2</v>
      </c>
      <c r="F18" s="62">
        <f t="shared" si="0"/>
        <v>245</v>
      </c>
      <c r="G18" s="63">
        <f t="shared" si="3"/>
        <v>1015.5</v>
      </c>
      <c r="H18" s="64" t="s">
        <v>20</v>
      </c>
      <c r="I18" s="46">
        <v>12</v>
      </c>
      <c r="J18" s="46">
        <v>255</v>
      </c>
      <c r="K18" s="46">
        <v>0</v>
      </c>
      <c r="L18" s="46">
        <v>0</v>
      </c>
      <c r="M18" s="62">
        <f t="shared" si="1"/>
        <v>261</v>
      </c>
      <c r="N18" s="63">
        <f t="shared" si="4"/>
        <v>981</v>
      </c>
      <c r="O18" s="64" t="s">
        <v>13</v>
      </c>
      <c r="P18" s="46">
        <v>18</v>
      </c>
      <c r="Q18" s="46">
        <v>237</v>
      </c>
      <c r="R18" s="46">
        <v>0</v>
      </c>
      <c r="S18" s="46">
        <v>0</v>
      </c>
      <c r="T18" s="62">
        <f t="shared" si="2"/>
        <v>246</v>
      </c>
      <c r="U18" s="63">
        <f t="shared" si="5"/>
        <v>988.5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252</v>
      </c>
      <c r="D19" s="69">
        <v>0</v>
      </c>
      <c r="E19" s="69">
        <v>5</v>
      </c>
      <c r="F19" s="70">
        <f t="shared" si="0"/>
        <v>279.5</v>
      </c>
      <c r="G19" s="71">
        <f t="shared" si="3"/>
        <v>1024</v>
      </c>
      <c r="H19" s="72" t="s">
        <v>22</v>
      </c>
      <c r="I19" s="45">
        <v>23</v>
      </c>
      <c r="J19" s="46">
        <v>264</v>
      </c>
      <c r="K19" s="45">
        <v>0</v>
      </c>
      <c r="L19" s="45">
        <v>2</v>
      </c>
      <c r="M19" s="62">
        <f t="shared" si="1"/>
        <v>280.5</v>
      </c>
      <c r="N19" s="63">
        <f>M16+M17+M18+M19</f>
        <v>1013</v>
      </c>
      <c r="O19" s="64" t="s">
        <v>16</v>
      </c>
      <c r="P19" s="46">
        <v>24</v>
      </c>
      <c r="Q19" s="46">
        <v>225</v>
      </c>
      <c r="R19" s="46">
        <v>1</v>
      </c>
      <c r="S19" s="46">
        <v>2</v>
      </c>
      <c r="T19" s="62">
        <f t="shared" si="2"/>
        <v>244</v>
      </c>
      <c r="U19" s="63">
        <f t="shared" si="5"/>
        <v>986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197</v>
      </c>
      <c r="D20" s="67">
        <v>0</v>
      </c>
      <c r="E20" s="67">
        <v>2</v>
      </c>
      <c r="F20" s="73">
        <f t="shared" si="0"/>
        <v>212.5</v>
      </c>
      <c r="G20" s="74"/>
      <c r="H20" s="64" t="s">
        <v>24</v>
      </c>
      <c r="I20" s="46">
        <v>30</v>
      </c>
      <c r="J20" s="45">
        <v>289</v>
      </c>
      <c r="K20" s="46">
        <v>0</v>
      </c>
      <c r="L20" s="46">
        <v>4</v>
      </c>
      <c r="M20" s="73">
        <f t="shared" si="1"/>
        <v>314</v>
      </c>
      <c r="N20" s="63">
        <f>M17+M18+M19+M20</f>
        <v>1097</v>
      </c>
      <c r="O20" s="64" t="s">
        <v>45</v>
      </c>
      <c r="P20" s="45">
        <v>17</v>
      </c>
      <c r="Q20" s="45">
        <v>230</v>
      </c>
      <c r="R20" s="45">
        <v>0</v>
      </c>
      <c r="S20" s="45">
        <v>1</v>
      </c>
      <c r="T20" s="73">
        <f t="shared" si="2"/>
        <v>241</v>
      </c>
      <c r="U20" s="63">
        <f t="shared" si="5"/>
        <v>994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189</v>
      </c>
      <c r="D21" s="61">
        <v>0</v>
      </c>
      <c r="E21" s="61">
        <v>1</v>
      </c>
      <c r="F21" s="62">
        <f t="shared" si="0"/>
        <v>203.5</v>
      </c>
      <c r="G21" s="75"/>
      <c r="H21" s="72" t="s">
        <v>25</v>
      </c>
      <c r="I21" s="46">
        <v>31</v>
      </c>
      <c r="J21" s="46">
        <v>270</v>
      </c>
      <c r="K21" s="46">
        <v>0</v>
      </c>
      <c r="L21" s="46">
        <v>0</v>
      </c>
      <c r="M21" s="62">
        <f t="shared" si="1"/>
        <v>285.5</v>
      </c>
      <c r="N21" s="63">
        <f>M18+M19+M20+M21</f>
        <v>1141</v>
      </c>
      <c r="O21" s="68" t="s">
        <v>46</v>
      </c>
      <c r="P21" s="47">
        <v>14</v>
      </c>
      <c r="Q21" s="47">
        <v>244</v>
      </c>
      <c r="R21" s="47">
        <v>0</v>
      </c>
      <c r="S21" s="47">
        <v>0</v>
      </c>
      <c r="T21" s="70">
        <f t="shared" si="2"/>
        <v>251</v>
      </c>
      <c r="U21" s="71">
        <f t="shared" si="5"/>
        <v>982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37</v>
      </c>
      <c r="C22" s="61">
        <v>209</v>
      </c>
      <c r="D22" s="61">
        <v>0</v>
      </c>
      <c r="E22" s="61">
        <v>0</v>
      </c>
      <c r="F22" s="62">
        <f t="shared" si="0"/>
        <v>227.5</v>
      </c>
      <c r="G22" s="63"/>
      <c r="H22" s="68" t="s">
        <v>26</v>
      </c>
      <c r="I22" s="47">
        <v>22</v>
      </c>
      <c r="J22" s="46">
        <v>224</v>
      </c>
      <c r="K22" s="47">
        <v>0</v>
      </c>
      <c r="L22" s="47">
        <v>2</v>
      </c>
      <c r="M22" s="62">
        <f t="shared" si="1"/>
        <v>240</v>
      </c>
      <c r="N22" s="71">
        <f>M19+M20+M21+M22</f>
        <v>1120</v>
      </c>
      <c r="O22" s="64"/>
      <c r="P22" s="67"/>
      <c r="Q22" s="67"/>
      <c r="R22" s="67"/>
      <c r="S22" s="67"/>
      <c r="T22" s="73"/>
      <c r="U22" s="76"/>
      <c r="W22" s="1"/>
      <c r="X22" s="1" t="s">
        <v>150</v>
      </c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1102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1141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1066.5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79</v>
      </c>
      <c r="G24" s="88"/>
      <c r="H24" s="200"/>
      <c r="I24" s="201"/>
      <c r="J24" s="83" t="s">
        <v>73</v>
      </c>
      <c r="K24" s="86"/>
      <c r="L24" s="86"/>
      <c r="M24" s="87" t="s">
        <v>152</v>
      </c>
      <c r="N24" s="88"/>
      <c r="O24" s="200"/>
      <c r="P24" s="201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85 X CARRERA 58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8558</v>
      </c>
      <c r="M6" s="185"/>
      <c r="N6" s="185"/>
      <c r="O6" s="12"/>
      <c r="P6" s="180" t="s">
        <v>58</v>
      </c>
      <c r="Q6" s="180"/>
      <c r="R6" s="180"/>
      <c r="S6" s="219">
        <f>'G-1'!S6:U6</f>
        <v>43126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43</v>
      </c>
      <c r="C10" s="46">
        <f>'G-1'!C10+'G-2'!C10+'G-3'!C10</f>
        <v>552</v>
      </c>
      <c r="D10" s="46">
        <f>'G-1'!D10+'G-2'!D10+'G-3'!D10</f>
        <v>0</v>
      </c>
      <c r="E10" s="46">
        <f>'G-1'!E10+'G-2'!E10+'G-3'!E10</f>
        <v>2</v>
      </c>
      <c r="F10" s="6">
        <f t="shared" ref="F10:F22" si="0">B10*0.5+C10*1+D10*2+E10*2.5</f>
        <v>578.5</v>
      </c>
      <c r="G10" s="2"/>
      <c r="H10" s="19" t="s">
        <v>4</v>
      </c>
      <c r="I10" s="46">
        <f>'G-1'!I10+'G-2'!I10+'G-3'!I10</f>
        <v>83</v>
      </c>
      <c r="J10" s="46">
        <f>'G-1'!J10+'G-2'!J10+'G-3'!J10</f>
        <v>469</v>
      </c>
      <c r="K10" s="46">
        <f>'G-1'!K10+'G-2'!K10+'G-3'!K10</f>
        <v>0</v>
      </c>
      <c r="L10" s="46">
        <f>'G-1'!L10+'G-2'!L10+'G-3'!L10</f>
        <v>3</v>
      </c>
      <c r="M10" s="6">
        <f t="shared" ref="M10:M22" si="1">I10*0.5+J10*1+K10*2+L10*2.5</f>
        <v>518</v>
      </c>
      <c r="N10" s="9">
        <f>F20+F21+F22+M10</f>
        <v>1782</v>
      </c>
      <c r="O10" s="19" t="s">
        <v>43</v>
      </c>
      <c r="P10" s="46">
        <f>'G-1'!P10+'G-2'!P10+'G-3'!P10</f>
        <v>55</v>
      </c>
      <c r="Q10" s="46">
        <f>'G-1'!Q10+'G-2'!Q10+'G-3'!Q10</f>
        <v>488</v>
      </c>
      <c r="R10" s="46">
        <f>'G-1'!R10+'G-2'!R10+'G-3'!R10</f>
        <v>0</v>
      </c>
      <c r="S10" s="46">
        <f>'G-1'!S10+'G-2'!S10+'G-3'!S10</f>
        <v>3</v>
      </c>
      <c r="T10" s="6">
        <f t="shared" ref="T10:T21" si="2">P10*0.5+Q10*1+R10*2+S10*2.5</f>
        <v>523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60</v>
      </c>
      <c r="C11" s="46">
        <f>'G-1'!C11+'G-2'!C11+'G-3'!C11</f>
        <v>601</v>
      </c>
      <c r="D11" s="46">
        <f>'G-1'!D11+'G-2'!D11+'G-3'!D11</f>
        <v>0</v>
      </c>
      <c r="E11" s="46">
        <f>'G-1'!E11+'G-2'!E11+'G-3'!E11</f>
        <v>0</v>
      </c>
      <c r="F11" s="6">
        <f t="shared" si="0"/>
        <v>631</v>
      </c>
      <c r="G11" s="2"/>
      <c r="H11" s="19" t="s">
        <v>5</v>
      </c>
      <c r="I11" s="46">
        <f>'G-1'!I11+'G-2'!I11+'G-3'!I11</f>
        <v>88</v>
      </c>
      <c r="J11" s="46">
        <f>'G-1'!J11+'G-2'!J11+'G-3'!J11</f>
        <v>563</v>
      </c>
      <c r="K11" s="46">
        <f>'G-1'!K11+'G-2'!K11+'G-3'!K11</f>
        <v>0</v>
      </c>
      <c r="L11" s="46">
        <f>'G-1'!L11+'G-2'!L11+'G-3'!L11</f>
        <v>5</v>
      </c>
      <c r="M11" s="6">
        <f t="shared" si="1"/>
        <v>619.5</v>
      </c>
      <c r="N11" s="9">
        <f>F21+F22+M10+M11</f>
        <v>2014.5</v>
      </c>
      <c r="O11" s="19" t="s">
        <v>44</v>
      </c>
      <c r="P11" s="46">
        <f>'G-1'!P11+'G-2'!P11+'G-3'!P11</f>
        <v>65</v>
      </c>
      <c r="Q11" s="46">
        <f>'G-1'!Q11+'G-2'!Q11+'G-3'!Q11</f>
        <v>465</v>
      </c>
      <c r="R11" s="46">
        <f>'G-1'!R11+'G-2'!R11+'G-3'!R11</f>
        <v>0</v>
      </c>
      <c r="S11" s="46">
        <f>'G-1'!S11+'G-2'!S11+'G-3'!S11</f>
        <v>3</v>
      </c>
      <c r="T11" s="6">
        <f t="shared" si="2"/>
        <v>505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57</v>
      </c>
      <c r="C12" s="46">
        <f>'G-1'!C12+'G-2'!C12+'G-3'!C12</f>
        <v>612</v>
      </c>
      <c r="D12" s="46">
        <f>'G-1'!D12+'G-2'!D12+'G-3'!D12</f>
        <v>0</v>
      </c>
      <c r="E12" s="46">
        <f>'G-1'!E12+'G-2'!E12+'G-3'!E12</f>
        <v>3</v>
      </c>
      <c r="F12" s="6">
        <f t="shared" si="0"/>
        <v>648</v>
      </c>
      <c r="G12" s="2"/>
      <c r="H12" s="19" t="s">
        <v>6</v>
      </c>
      <c r="I12" s="46">
        <f>'G-1'!I12+'G-2'!I12+'G-3'!I12</f>
        <v>74</v>
      </c>
      <c r="J12" s="46">
        <f>'G-1'!J12+'G-2'!J12+'G-3'!J12</f>
        <v>523</v>
      </c>
      <c r="K12" s="46">
        <f>'G-1'!K12+'G-2'!K12+'G-3'!K12</f>
        <v>0</v>
      </c>
      <c r="L12" s="46">
        <f>'G-1'!L12+'G-2'!L12+'G-3'!L12</f>
        <v>6</v>
      </c>
      <c r="M12" s="6">
        <f t="shared" si="1"/>
        <v>575</v>
      </c>
      <c r="N12" s="2">
        <f>F22+M10+M11+M12</f>
        <v>2222.5</v>
      </c>
      <c r="O12" s="19" t="s">
        <v>32</v>
      </c>
      <c r="P12" s="46">
        <f>'G-1'!P12+'G-2'!P12+'G-3'!P12</f>
        <v>86</v>
      </c>
      <c r="Q12" s="46">
        <f>'G-1'!Q12+'G-2'!Q12+'G-3'!Q12</f>
        <v>498</v>
      </c>
      <c r="R12" s="46">
        <f>'G-1'!R12+'G-2'!R12+'G-3'!R12</f>
        <v>2</v>
      </c>
      <c r="S12" s="46">
        <f>'G-1'!S12+'G-2'!S12+'G-3'!S12</f>
        <v>6</v>
      </c>
      <c r="T12" s="6">
        <f t="shared" si="2"/>
        <v>560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51</v>
      </c>
      <c r="C13" s="46">
        <f>'G-1'!C13+'G-2'!C13+'G-3'!C13</f>
        <v>451</v>
      </c>
      <c r="D13" s="46">
        <f>'G-1'!D13+'G-2'!D13+'G-3'!D13</f>
        <v>0</v>
      </c>
      <c r="E13" s="46">
        <f>'G-1'!E13+'G-2'!E13+'G-3'!E13</f>
        <v>4</v>
      </c>
      <c r="F13" s="6">
        <f t="shared" si="0"/>
        <v>486.5</v>
      </c>
      <c r="G13" s="2">
        <f t="shared" ref="G13:G19" si="3">F10+F11+F12+F13</f>
        <v>2344</v>
      </c>
      <c r="H13" s="19" t="s">
        <v>7</v>
      </c>
      <c r="I13" s="46">
        <f>'G-1'!I13+'G-2'!I13+'G-3'!I13</f>
        <v>66</v>
      </c>
      <c r="J13" s="46">
        <f>'G-1'!J13+'G-2'!J13+'G-3'!J13</f>
        <v>546</v>
      </c>
      <c r="K13" s="46">
        <f>'G-1'!K13+'G-2'!K13+'G-3'!K13</f>
        <v>0</v>
      </c>
      <c r="L13" s="46">
        <f>'G-1'!L13+'G-2'!L13+'G-3'!L13</f>
        <v>8</v>
      </c>
      <c r="M13" s="6">
        <f t="shared" si="1"/>
        <v>599</v>
      </c>
      <c r="N13" s="2">
        <f t="shared" ref="N13:N18" si="4">M10+M11+M12+M13</f>
        <v>2311.5</v>
      </c>
      <c r="O13" s="19" t="s">
        <v>33</v>
      </c>
      <c r="P13" s="46">
        <f>'G-1'!P13+'G-2'!P13+'G-3'!P13</f>
        <v>58</v>
      </c>
      <c r="Q13" s="46">
        <f>'G-1'!Q13+'G-2'!Q13+'G-3'!Q13</f>
        <v>444</v>
      </c>
      <c r="R13" s="46">
        <f>'G-1'!R13+'G-2'!R13+'G-3'!R13</f>
        <v>1</v>
      </c>
      <c r="S13" s="46">
        <f>'G-1'!S13+'G-2'!S13+'G-3'!S13</f>
        <v>9</v>
      </c>
      <c r="T13" s="6">
        <f t="shared" si="2"/>
        <v>497.5</v>
      </c>
      <c r="U13" s="2">
        <f t="shared" ref="U13:U21" si="5">T10+T11+T12+T13</f>
        <v>2085.5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51</v>
      </c>
      <c r="C14" s="46">
        <f>'G-1'!C14+'G-2'!C14+'G-3'!C14</f>
        <v>466</v>
      </c>
      <c r="D14" s="46">
        <f>'G-1'!D14+'G-2'!D14+'G-3'!D14</f>
        <v>0</v>
      </c>
      <c r="E14" s="46">
        <f>'G-1'!E14+'G-2'!E14+'G-3'!E14</f>
        <v>6</v>
      </c>
      <c r="F14" s="6">
        <f t="shared" si="0"/>
        <v>506.5</v>
      </c>
      <c r="G14" s="2">
        <f t="shared" si="3"/>
        <v>2272</v>
      </c>
      <c r="H14" s="19" t="s">
        <v>9</v>
      </c>
      <c r="I14" s="46">
        <f>'G-1'!I14+'G-2'!I14+'G-3'!I14</f>
        <v>75</v>
      </c>
      <c r="J14" s="46">
        <f>'G-1'!J14+'G-2'!J14+'G-3'!J14</f>
        <v>549</v>
      </c>
      <c r="K14" s="46">
        <f>'G-1'!K14+'G-2'!K14+'G-3'!K14</f>
        <v>0</v>
      </c>
      <c r="L14" s="46">
        <f>'G-1'!L14+'G-2'!L14+'G-3'!L14</f>
        <v>5</v>
      </c>
      <c r="M14" s="6">
        <f t="shared" si="1"/>
        <v>599</v>
      </c>
      <c r="N14" s="2">
        <f t="shared" si="4"/>
        <v>2392.5</v>
      </c>
      <c r="O14" s="19" t="s">
        <v>29</v>
      </c>
      <c r="P14" s="46">
        <f>'G-1'!P14+'G-2'!P14+'G-3'!P14</f>
        <v>79</v>
      </c>
      <c r="Q14" s="46">
        <f>'G-1'!Q14+'G-2'!Q14+'G-3'!Q14</f>
        <v>540</v>
      </c>
      <c r="R14" s="46">
        <f>'G-1'!R14+'G-2'!R14+'G-3'!R14</f>
        <v>2</v>
      </c>
      <c r="S14" s="46">
        <f>'G-1'!S14+'G-2'!S14+'G-3'!S14</f>
        <v>8</v>
      </c>
      <c r="T14" s="6">
        <f t="shared" si="2"/>
        <v>603.5</v>
      </c>
      <c r="U14" s="2">
        <f t="shared" si="5"/>
        <v>2166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42</v>
      </c>
      <c r="C15" s="46">
        <f>'G-1'!C15+'G-2'!C15+'G-3'!C15</f>
        <v>432</v>
      </c>
      <c r="D15" s="46">
        <f>'G-1'!D15+'G-2'!D15+'G-3'!D15</f>
        <v>0</v>
      </c>
      <c r="E15" s="46">
        <f>'G-1'!E15+'G-2'!E15+'G-3'!E15</f>
        <v>4</v>
      </c>
      <c r="F15" s="6">
        <f t="shared" si="0"/>
        <v>463</v>
      </c>
      <c r="G15" s="2">
        <f t="shared" si="3"/>
        <v>2104</v>
      </c>
      <c r="H15" s="19" t="s">
        <v>12</v>
      </c>
      <c r="I15" s="46">
        <f>'G-1'!I15+'G-2'!I15+'G-3'!I15</f>
        <v>67</v>
      </c>
      <c r="J15" s="46">
        <f>'G-1'!J15+'G-2'!J15+'G-3'!J15</f>
        <v>555</v>
      </c>
      <c r="K15" s="46">
        <f>'G-1'!K15+'G-2'!K15+'G-3'!K15</f>
        <v>0</v>
      </c>
      <c r="L15" s="46">
        <f>'G-1'!L15+'G-2'!L15+'G-3'!L15</f>
        <v>7</v>
      </c>
      <c r="M15" s="6">
        <f t="shared" si="1"/>
        <v>606</v>
      </c>
      <c r="N15" s="2">
        <f t="shared" si="4"/>
        <v>2379</v>
      </c>
      <c r="O15" s="18" t="s">
        <v>30</v>
      </c>
      <c r="P15" s="46">
        <f>'G-1'!P15+'G-2'!P15+'G-3'!P15</f>
        <v>68</v>
      </c>
      <c r="Q15" s="46">
        <f>'G-1'!Q15+'G-2'!Q15+'G-3'!Q15</f>
        <v>468</v>
      </c>
      <c r="R15" s="46">
        <f>'G-1'!R15+'G-2'!R15+'G-3'!R15</f>
        <v>0</v>
      </c>
      <c r="S15" s="46">
        <f>'G-1'!S15+'G-2'!S15+'G-3'!S15</f>
        <v>2</v>
      </c>
      <c r="T15" s="6">
        <f t="shared" si="2"/>
        <v>507</v>
      </c>
      <c r="U15" s="2">
        <f t="shared" si="5"/>
        <v>2168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51</v>
      </c>
      <c r="C16" s="46">
        <f>'G-1'!C16+'G-2'!C16+'G-3'!C16</f>
        <v>464</v>
      </c>
      <c r="D16" s="46">
        <f>'G-1'!D16+'G-2'!D16+'G-3'!D16</f>
        <v>0</v>
      </c>
      <c r="E16" s="46">
        <f>'G-1'!E16+'G-2'!E16+'G-3'!E16</f>
        <v>7</v>
      </c>
      <c r="F16" s="6">
        <f t="shared" si="0"/>
        <v>507</v>
      </c>
      <c r="G16" s="2">
        <f t="shared" si="3"/>
        <v>1963</v>
      </c>
      <c r="H16" s="19" t="s">
        <v>15</v>
      </c>
      <c r="I16" s="46">
        <f>'G-1'!I16+'G-2'!I16+'G-3'!I16</f>
        <v>61</v>
      </c>
      <c r="J16" s="46">
        <f>'G-1'!J16+'G-2'!J16+'G-3'!J16</f>
        <v>499</v>
      </c>
      <c r="K16" s="46">
        <f>'G-1'!K16+'G-2'!K16+'G-3'!K16</f>
        <v>0</v>
      </c>
      <c r="L16" s="46">
        <f>'G-1'!L16+'G-2'!L16+'G-3'!L16</f>
        <v>5</v>
      </c>
      <c r="M16" s="6">
        <f t="shared" si="1"/>
        <v>542</v>
      </c>
      <c r="N16" s="2">
        <f t="shared" si="4"/>
        <v>2346</v>
      </c>
      <c r="O16" s="19" t="s">
        <v>8</v>
      </c>
      <c r="P16" s="46">
        <f>'G-1'!P16+'G-2'!P16+'G-3'!P16</f>
        <v>100</v>
      </c>
      <c r="Q16" s="46">
        <f>'G-1'!Q16+'G-2'!Q16+'G-3'!Q16</f>
        <v>504</v>
      </c>
      <c r="R16" s="46">
        <f>'G-1'!R16+'G-2'!R16+'G-3'!R16</f>
        <v>0</v>
      </c>
      <c r="S16" s="46">
        <f>'G-1'!S16+'G-2'!S16+'G-3'!S16</f>
        <v>4</v>
      </c>
      <c r="T16" s="6">
        <f t="shared" si="2"/>
        <v>564</v>
      </c>
      <c r="U16" s="2">
        <f t="shared" si="5"/>
        <v>2172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58</v>
      </c>
      <c r="C17" s="46">
        <f>'G-1'!C17+'G-2'!C17+'G-3'!C17</f>
        <v>383</v>
      </c>
      <c r="D17" s="46">
        <f>'G-1'!D17+'G-2'!D17+'G-3'!D17</f>
        <v>0</v>
      </c>
      <c r="E17" s="46">
        <f>'G-1'!E17+'G-2'!E17+'G-3'!E17</f>
        <v>7</v>
      </c>
      <c r="F17" s="6">
        <f t="shared" si="0"/>
        <v>429.5</v>
      </c>
      <c r="G17" s="2">
        <f t="shared" si="3"/>
        <v>1906</v>
      </c>
      <c r="H17" s="19" t="s">
        <v>18</v>
      </c>
      <c r="I17" s="46">
        <f>'G-1'!I17+'G-2'!I17+'G-3'!I17</f>
        <v>48</v>
      </c>
      <c r="J17" s="46">
        <f>'G-1'!J17+'G-2'!J17+'G-3'!J17</f>
        <v>524</v>
      </c>
      <c r="K17" s="46">
        <f>'G-1'!K17+'G-2'!K17+'G-3'!K17</f>
        <v>0</v>
      </c>
      <c r="L17" s="46">
        <f>'G-1'!L17+'G-2'!L17+'G-3'!L17</f>
        <v>4</v>
      </c>
      <c r="M17" s="6">
        <f t="shared" si="1"/>
        <v>558</v>
      </c>
      <c r="N17" s="2">
        <f t="shared" si="4"/>
        <v>2305</v>
      </c>
      <c r="O17" s="19" t="s">
        <v>10</v>
      </c>
      <c r="P17" s="46">
        <f>'G-1'!P17+'G-2'!P17+'G-3'!P17</f>
        <v>60</v>
      </c>
      <c r="Q17" s="46">
        <f>'G-1'!Q17+'G-2'!Q17+'G-3'!Q17</f>
        <v>459</v>
      </c>
      <c r="R17" s="46">
        <f>'G-1'!R17+'G-2'!R17+'G-3'!R17</f>
        <v>0</v>
      </c>
      <c r="S17" s="46">
        <f>'G-1'!S17+'G-2'!S17+'G-3'!S17</f>
        <v>1</v>
      </c>
      <c r="T17" s="6">
        <f t="shared" si="2"/>
        <v>491.5</v>
      </c>
      <c r="U17" s="2">
        <f t="shared" si="5"/>
        <v>2166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76</v>
      </c>
      <c r="C18" s="46">
        <f>'G-1'!C18+'G-2'!C18+'G-3'!C18</f>
        <v>447</v>
      </c>
      <c r="D18" s="46">
        <f>'G-1'!D18+'G-2'!D18+'G-3'!D18</f>
        <v>0</v>
      </c>
      <c r="E18" s="46">
        <f>'G-1'!E18+'G-2'!E18+'G-3'!E18</f>
        <v>6</v>
      </c>
      <c r="F18" s="6">
        <f t="shared" si="0"/>
        <v>500</v>
      </c>
      <c r="G18" s="2">
        <f t="shared" si="3"/>
        <v>1899.5</v>
      </c>
      <c r="H18" s="19" t="s">
        <v>20</v>
      </c>
      <c r="I18" s="46">
        <f>'G-1'!I18+'G-2'!I18+'G-3'!I18</f>
        <v>56</v>
      </c>
      <c r="J18" s="46">
        <f>'G-1'!J18+'G-2'!J18+'G-3'!J18</f>
        <v>534</v>
      </c>
      <c r="K18" s="46">
        <f>'G-1'!K18+'G-2'!K18+'G-3'!K18</f>
        <v>0</v>
      </c>
      <c r="L18" s="46">
        <f>'G-1'!L18+'G-2'!L18+'G-3'!L18</f>
        <v>7</v>
      </c>
      <c r="M18" s="6">
        <f t="shared" si="1"/>
        <v>579.5</v>
      </c>
      <c r="N18" s="2">
        <f t="shared" si="4"/>
        <v>2285.5</v>
      </c>
      <c r="O18" s="19" t="s">
        <v>13</v>
      </c>
      <c r="P18" s="46">
        <f>'G-1'!P18+'G-2'!P18+'G-3'!P18</f>
        <v>59</v>
      </c>
      <c r="Q18" s="46">
        <f>'G-1'!Q18+'G-2'!Q18+'G-3'!Q18</f>
        <v>458</v>
      </c>
      <c r="R18" s="46">
        <f>'G-1'!R18+'G-2'!R18+'G-3'!R18</f>
        <v>0</v>
      </c>
      <c r="S18" s="46">
        <f>'G-1'!S18+'G-2'!S18+'G-3'!S18</f>
        <v>0</v>
      </c>
      <c r="T18" s="6">
        <f t="shared" si="2"/>
        <v>487.5</v>
      </c>
      <c r="U18" s="2">
        <f t="shared" si="5"/>
        <v>2050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59</v>
      </c>
      <c r="C19" s="47">
        <f>'G-1'!C19+'G-2'!C19+'G-3'!C19</f>
        <v>410</v>
      </c>
      <c r="D19" s="47">
        <f>'G-1'!D19+'G-2'!D19+'G-3'!D19</f>
        <v>0</v>
      </c>
      <c r="E19" s="47">
        <f>'G-1'!E19+'G-2'!E19+'G-3'!E19</f>
        <v>6</v>
      </c>
      <c r="F19" s="7">
        <f t="shared" si="0"/>
        <v>454.5</v>
      </c>
      <c r="G19" s="3">
        <f t="shared" si="3"/>
        <v>1891</v>
      </c>
      <c r="H19" s="20" t="s">
        <v>22</v>
      </c>
      <c r="I19" s="46">
        <f>'G-1'!I19+'G-2'!I19+'G-3'!I19</f>
        <v>59</v>
      </c>
      <c r="J19" s="46">
        <f>'G-1'!J19+'G-2'!J19+'G-3'!J19</f>
        <v>523</v>
      </c>
      <c r="K19" s="46">
        <f>'G-1'!K19+'G-2'!K19+'G-3'!K19</f>
        <v>0</v>
      </c>
      <c r="L19" s="46">
        <f>'G-1'!L19+'G-2'!L19+'G-3'!L19</f>
        <v>7</v>
      </c>
      <c r="M19" s="6">
        <f t="shared" si="1"/>
        <v>570</v>
      </c>
      <c r="N19" s="2">
        <f>M16+M17+M18+M19</f>
        <v>2249.5</v>
      </c>
      <c r="O19" s="19" t="s">
        <v>16</v>
      </c>
      <c r="P19" s="46">
        <f>'G-1'!P19+'G-2'!P19+'G-3'!P19</f>
        <v>53</v>
      </c>
      <c r="Q19" s="46">
        <f>'G-1'!Q19+'G-2'!Q19+'G-3'!Q19</f>
        <v>431</v>
      </c>
      <c r="R19" s="46">
        <f>'G-1'!R19+'G-2'!R19+'G-3'!R19</f>
        <v>1</v>
      </c>
      <c r="S19" s="46">
        <f>'G-1'!S19+'G-2'!S19+'G-3'!S19</f>
        <v>2</v>
      </c>
      <c r="T19" s="6">
        <f t="shared" si="2"/>
        <v>464.5</v>
      </c>
      <c r="U19" s="2">
        <f t="shared" si="5"/>
        <v>2007.5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52</v>
      </c>
      <c r="C20" s="45">
        <f>'G-1'!C20+'G-2'!C20+'G-3'!C20</f>
        <v>346</v>
      </c>
      <c r="D20" s="45">
        <f>'G-1'!D20+'G-2'!D20+'G-3'!D20</f>
        <v>0</v>
      </c>
      <c r="E20" s="45">
        <f>'G-1'!E20+'G-2'!E20+'G-3'!E20</f>
        <v>6</v>
      </c>
      <c r="F20" s="8">
        <f t="shared" si="0"/>
        <v>387</v>
      </c>
      <c r="G20" s="35"/>
      <c r="H20" s="19" t="s">
        <v>24</v>
      </c>
      <c r="I20" s="46">
        <f>'G-1'!I20+'G-2'!I20+'G-3'!I20</f>
        <v>61</v>
      </c>
      <c r="J20" s="46">
        <f>'G-1'!J20+'G-2'!J20+'G-3'!J20</f>
        <v>478</v>
      </c>
      <c r="K20" s="46">
        <f>'G-1'!K20+'G-2'!K20+'G-3'!K20</f>
        <v>0</v>
      </c>
      <c r="L20" s="46">
        <f>'G-1'!L20+'G-2'!L20+'G-3'!L20</f>
        <v>6</v>
      </c>
      <c r="M20" s="8">
        <f t="shared" si="1"/>
        <v>523.5</v>
      </c>
      <c r="N20" s="2">
        <f>M17+M18+M19+M20</f>
        <v>2231</v>
      </c>
      <c r="O20" s="19" t="s">
        <v>45</v>
      </c>
      <c r="P20" s="46">
        <f>'G-1'!P20+'G-2'!P20+'G-3'!P20</f>
        <v>38</v>
      </c>
      <c r="Q20" s="46">
        <f>'G-1'!Q20+'G-2'!Q20+'G-3'!Q20</f>
        <v>422</v>
      </c>
      <c r="R20" s="46">
        <f>'G-1'!R20+'G-2'!R20+'G-3'!R20</f>
        <v>0</v>
      </c>
      <c r="S20" s="46">
        <f>'G-1'!S20+'G-2'!S20+'G-3'!S20</f>
        <v>1</v>
      </c>
      <c r="T20" s="8">
        <f t="shared" si="2"/>
        <v>443.5</v>
      </c>
      <c r="U20" s="2">
        <f t="shared" si="5"/>
        <v>1887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60</v>
      </c>
      <c r="C21" s="45">
        <f>'G-1'!C21+'G-2'!C21+'G-3'!C21</f>
        <v>322</v>
      </c>
      <c r="D21" s="45">
        <f>'G-1'!D21+'G-2'!D21+'G-3'!D21</f>
        <v>0</v>
      </c>
      <c r="E21" s="45">
        <f>'G-1'!E21+'G-2'!E21+'G-3'!E21</f>
        <v>6</v>
      </c>
      <c r="F21" s="6">
        <f t="shared" si="0"/>
        <v>367</v>
      </c>
      <c r="G21" s="36"/>
      <c r="H21" s="20" t="s">
        <v>25</v>
      </c>
      <c r="I21" s="46">
        <f>'G-1'!I21+'G-2'!I21+'G-3'!I21</f>
        <v>75</v>
      </c>
      <c r="J21" s="46">
        <f>'G-1'!J21+'G-2'!J21+'G-3'!J21</f>
        <v>547</v>
      </c>
      <c r="K21" s="46">
        <f>'G-1'!K21+'G-2'!K21+'G-3'!K21</f>
        <v>0</v>
      </c>
      <c r="L21" s="46">
        <f>'G-1'!L21+'G-2'!L21+'G-3'!L21</f>
        <v>1</v>
      </c>
      <c r="M21" s="6">
        <f t="shared" si="1"/>
        <v>587</v>
      </c>
      <c r="N21" s="2">
        <f>M18+M19+M20+M21</f>
        <v>2260</v>
      </c>
      <c r="O21" s="21" t="s">
        <v>46</v>
      </c>
      <c r="P21" s="47">
        <f>'G-1'!P21+'G-2'!P21+'G-3'!P21</f>
        <v>31</v>
      </c>
      <c r="Q21" s="47">
        <f>'G-1'!Q21+'G-2'!Q21+'G-3'!Q21</f>
        <v>425</v>
      </c>
      <c r="R21" s="47">
        <f>'G-1'!R21+'G-2'!R21+'G-3'!R21</f>
        <v>0</v>
      </c>
      <c r="S21" s="47">
        <f>'G-1'!S21+'G-2'!S21+'G-3'!S21</f>
        <v>0</v>
      </c>
      <c r="T21" s="7">
        <f t="shared" si="2"/>
        <v>440.5</v>
      </c>
      <c r="U21" s="3">
        <f t="shared" si="5"/>
        <v>1836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92</v>
      </c>
      <c r="C22" s="45">
        <f>'G-1'!C22+'G-2'!C22+'G-3'!C22</f>
        <v>459</v>
      </c>
      <c r="D22" s="45">
        <f>'G-1'!D22+'G-2'!D22+'G-3'!D22</f>
        <v>0</v>
      </c>
      <c r="E22" s="45">
        <f>'G-1'!E22+'G-2'!E22+'G-3'!E22</f>
        <v>2</v>
      </c>
      <c r="F22" s="6">
        <f t="shared" si="0"/>
        <v>510</v>
      </c>
      <c r="G22" s="2"/>
      <c r="H22" s="21" t="s">
        <v>26</v>
      </c>
      <c r="I22" s="46">
        <f>'G-1'!I22+'G-2'!I22+'G-3'!I22</f>
        <v>51</v>
      </c>
      <c r="J22" s="46">
        <f>'G-1'!J22+'G-2'!J22+'G-3'!J22</f>
        <v>457</v>
      </c>
      <c r="K22" s="46">
        <f>'G-1'!K22+'G-2'!K22+'G-3'!K22</f>
        <v>0</v>
      </c>
      <c r="L22" s="46">
        <f>'G-1'!L22+'G-2'!L22+'G-3'!L22</f>
        <v>8</v>
      </c>
      <c r="M22" s="6">
        <f t="shared" si="1"/>
        <v>502.5</v>
      </c>
      <c r="N22" s="3">
        <f>M19+M20+M21+M22</f>
        <v>2183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2344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2392.5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2172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85 X CARRERA 58</v>
      </c>
      <c r="D5" s="223"/>
      <c r="E5" s="223"/>
      <c r="F5" s="111"/>
      <c r="G5" s="112"/>
      <c r="H5" s="103" t="s">
        <v>53</v>
      </c>
      <c r="I5" s="224">
        <f>'G-1'!L5</f>
        <v>8558</v>
      </c>
      <c r="J5" s="224"/>
    </row>
    <row r="6" spans="1:10" x14ac:dyDescent="0.2">
      <c r="A6" s="180" t="s">
        <v>113</v>
      </c>
      <c r="B6" s="180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43126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2</v>
      </c>
      <c r="C10" s="122"/>
      <c r="D10" s="123" t="s">
        <v>125</v>
      </c>
      <c r="E10" s="75">
        <v>9</v>
      </c>
      <c r="F10" s="75">
        <v>16</v>
      </c>
      <c r="G10" s="75">
        <v>0</v>
      </c>
      <c r="H10" s="75">
        <v>0</v>
      </c>
      <c r="I10" s="75">
        <f>E10*0.5+F10+G10*2+H10*2.5</f>
        <v>20.5</v>
      </c>
      <c r="J10" s="124">
        <f>IF(I10=0,"0,00",I10/SUM(I10:I12)*100)</f>
        <v>4.8809523809523814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52</v>
      </c>
      <c r="F11" s="126">
        <v>341</v>
      </c>
      <c r="G11" s="126">
        <v>0</v>
      </c>
      <c r="H11" s="126">
        <v>13</v>
      </c>
      <c r="I11" s="126">
        <f t="shared" ref="I11:I45" si="0">E11*0.5+F11+G11*2+H11*2.5</f>
        <v>399.5</v>
      </c>
      <c r="J11" s="127">
        <f>IF(I11=0,"0,00",I11/SUM(I10:I12)*100)</f>
        <v>95.11904761904762</v>
      </c>
    </row>
    <row r="12" spans="1:10" x14ac:dyDescent="0.2">
      <c r="A12" s="237"/>
      <c r="B12" s="240"/>
      <c r="C12" s="128" t="s">
        <v>135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125</v>
      </c>
      <c r="E13" s="75">
        <v>3</v>
      </c>
      <c r="F13" s="75">
        <v>36</v>
      </c>
      <c r="G13" s="75">
        <v>0</v>
      </c>
      <c r="H13" s="75">
        <v>0</v>
      </c>
      <c r="I13" s="75">
        <f t="shared" si="0"/>
        <v>37.5</v>
      </c>
      <c r="J13" s="124">
        <f>IF(I13=0,"0,00",I13/SUM(I13:I15)*100)</f>
        <v>5.9713375796178347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70</v>
      </c>
      <c r="F14" s="126">
        <v>474</v>
      </c>
      <c r="G14" s="126">
        <v>7</v>
      </c>
      <c r="H14" s="126">
        <v>27</v>
      </c>
      <c r="I14" s="126">
        <f t="shared" si="0"/>
        <v>590.5</v>
      </c>
      <c r="J14" s="127">
        <f>IF(I14=0,"0,00",I14/SUM(I13:I15)*100)</f>
        <v>94.028662420382176</v>
      </c>
    </row>
    <row r="15" spans="1:10" x14ac:dyDescent="0.2">
      <c r="A15" s="237"/>
      <c r="B15" s="240"/>
      <c r="C15" s="128" t="s">
        <v>136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125</v>
      </c>
      <c r="E16" s="75">
        <v>4</v>
      </c>
      <c r="F16" s="75">
        <v>44</v>
      </c>
      <c r="G16" s="75">
        <v>0</v>
      </c>
      <c r="H16" s="75">
        <v>0</v>
      </c>
      <c r="I16" s="75">
        <f t="shared" si="0"/>
        <v>46</v>
      </c>
      <c r="J16" s="124">
        <f>IF(I16=0,"0,00",I16/SUM(I16:I18)*100)</f>
        <v>9.8185699039487719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34</v>
      </c>
      <c r="F17" s="126">
        <v>373</v>
      </c>
      <c r="G17" s="126">
        <v>0</v>
      </c>
      <c r="H17" s="126">
        <v>13</v>
      </c>
      <c r="I17" s="126">
        <f t="shared" si="0"/>
        <v>422.5</v>
      </c>
      <c r="J17" s="127">
        <f>IF(I17=0,"0,00",I17/SUM(I16:I18)*100)</f>
        <v>90.18143009605123</v>
      </c>
    </row>
    <row r="18" spans="1:10" x14ac:dyDescent="0.2">
      <c r="A18" s="238"/>
      <c r="B18" s="241"/>
      <c r="C18" s="133" t="s">
        <v>137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/>
      <c r="B19" s="239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7"/>
      <c r="B21" s="240"/>
      <c r="C21" s="128" t="s">
        <v>138</v>
      </c>
      <c r="D21" s="129" t="s">
        <v>128</v>
      </c>
      <c r="E21" s="160">
        <v>0</v>
      </c>
      <c r="F21" s="160">
        <v>0</v>
      </c>
      <c r="G21" s="160">
        <v>0</v>
      </c>
      <c r="H21" s="160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7"/>
      <c r="B24" s="240"/>
      <c r="C24" s="128" t="s">
        <v>139</v>
      </c>
      <c r="D24" s="129" t="s">
        <v>128</v>
      </c>
      <c r="E24" s="160">
        <v>0</v>
      </c>
      <c r="F24" s="160">
        <v>0</v>
      </c>
      <c r="G24" s="160">
        <v>0</v>
      </c>
      <c r="H24" s="160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8"/>
      <c r="B27" s="241"/>
      <c r="C27" s="133" t="s">
        <v>140</v>
      </c>
      <c r="D27" s="129" t="s">
        <v>128</v>
      </c>
      <c r="E27" s="160">
        <v>0</v>
      </c>
      <c r="F27" s="160">
        <v>0</v>
      </c>
      <c r="G27" s="160">
        <v>0</v>
      </c>
      <c r="H27" s="160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131</v>
      </c>
      <c r="B28" s="239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42</v>
      </c>
      <c r="F29" s="126">
        <v>237</v>
      </c>
      <c r="G29" s="126">
        <v>0</v>
      </c>
      <c r="H29" s="126">
        <v>5</v>
      </c>
      <c r="I29" s="126">
        <f t="shared" si="0"/>
        <v>270.5</v>
      </c>
      <c r="J29" s="127">
        <f>IF(I29=0,"0,00",I29/SUM(I28:I30)*100)</f>
        <v>70.259740259740255</v>
      </c>
    </row>
    <row r="30" spans="1:10" x14ac:dyDescent="0.2">
      <c r="A30" s="237"/>
      <c r="B30" s="240"/>
      <c r="C30" s="128" t="s">
        <v>141</v>
      </c>
      <c r="D30" s="129" t="s">
        <v>128</v>
      </c>
      <c r="E30" s="74">
        <v>24</v>
      </c>
      <c r="F30" s="74">
        <v>100</v>
      </c>
      <c r="G30" s="74">
        <v>0</v>
      </c>
      <c r="H30" s="74">
        <v>1</v>
      </c>
      <c r="I30" s="130">
        <f t="shared" si="0"/>
        <v>114.5</v>
      </c>
      <c r="J30" s="131">
        <f>IF(I30=0,"0,00",I30/SUM(I28:I30)*100)</f>
        <v>29.740259740259738</v>
      </c>
    </row>
    <row r="31" spans="1:10" x14ac:dyDescent="0.2">
      <c r="A31" s="237"/>
      <c r="B31" s="240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37</v>
      </c>
      <c r="F32" s="126">
        <v>350</v>
      </c>
      <c r="G32" s="126">
        <v>0</v>
      </c>
      <c r="H32" s="126">
        <v>1</v>
      </c>
      <c r="I32" s="126">
        <f t="shared" si="0"/>
        <v>371</v>
      </c>
      <c r="J32" s="127">
        <f>IF(I32=0,"0,00",I32/SUM(I31:I33)*100)</f>
        <v>70.599429115128459</v>
      </c>
    </row>
    <row r="33" spans="1:10" x14ac:dyDescent="0.2">
      <c r="A33" s="237"/>
      <c r="B33" s="240"/>
      <c r="C33" s="128" t="s">
        <v>142</v>
      </c>
      <c r="D33" s="129" t="s">
        <v>128</v>
      </c>
      <c r="E33" s="74">
        <v>16</v>
      </c>
      <c r="F33" s="74">
        <v>144</v>
      </c>
      <c r="G33" s="74">
        <v>0</v>
      </c>
      <c r="H33" s="74">
        <v>1</v>
      </c>
      <c r="I33" s="130">
        <f t="shared" si="0"/>
        <v>154.5</v>
      </c>
      <c r="J33" s="131">
        <f>IF(I33=0,"0,00",I33/SUM(I31:I33)*100)</f>
        <v>29.400570884871552</v>
      </c>
    </row>
    <row r="34" spans="1:10" x14ac:dyDescent="0.2">
      <c r="A34" s="237"/>
      <c r="B34" s="240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22</v>
      </c>
      <c r="F35" s="126">
        <v>314</v>
      </c>
      <c r="G35" s="126">
        <v>0</v>
      </c>
      <c r="H35" s="126">
        <v>1</v>
      </c>
      <c r="I35" s="126">
        <f t="shared" si="0"/>
        <v>327.5</v>
      </c>
      <c r="J35" s="127">
        <f>IF(I35=0,"0,00",I35/SUM(I34:I36)*100)</f>
        <v>66.565040650406502</v>
      </c>
    </row>
    <row r="36" spans="1:10" x14ac:dyDescent="0.2">
      <c r="A36" s="238"/>
      <c r="B36" s="241"/>
      <c r="C36" s="133" t="s">
        <v>143</v>
      </c>
      <c r="D36" s="129" t="s">
        <v>128</v>
      </c>
      <c r="E36" s="74">
        <v>9</v>
      </c>
      <c r="F36" s="74">
        <v>160</v>
      </c>
      <c r="G36" s="74">
        <v>0</v>
      </c>
      <c r="H36" s="74">
        <v>0</v>
      </c>
      <c r="I36" s="130">
        <f t="shared" si="0"/>
        <v>164.5</v>
      </c>
      <c r="J36" s="131">
        <f>IF(I36=0,"0,00",I36/SUM(I34:I36)*100)</f>
        <v>33.434959349593498</v>
      </c>
    </row>
    <row r="37" spans="1:10" x14ac:dyDescent="0.2">
      <c r="A37" s="236"/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144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145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146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H26" sqref="H26"/>
    </sheetView>
  </sheetViews>
  <sheetFormatPr baseColWidth="10" defaultRowHeight="12.75" x14ac:dyDescent="0.2"/>
  <cols>
    <col min="2" max="2" width="5.85546875" customWidth="1"/>
    <col min="3" max="4" width="5.7109375" customWidth="1"/>
    <col min="5" max="5" width="5" customWidth="1"/>
    <col min="6" max="6" width="5.28515625" customWidth="1"/>
    <col min="7" max="7" width="5.5703125" customWidth="1"/>
    <col min="8" max="8" width="4.7109375" customWidth="1"/>
    <col min="9" max="9" width="5.28515625" customWidth="1"/>
    <col min="10" max="10" width="5" customWidth="1"/>
    <col min="11" max="11" width="4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85 X CARRERA 58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8558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43126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133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1266</v>
      </c>
      <c r="AV12" s="97">
        <f t="shared" si="0"/>
        <v>1183.5</v>
      </c>
      <c r="AW12" s="97">
        <f t="shared" si="0"/>
        <v>1002</v>
      </c>
      <c r="AX12" s="97">
        <f t="shared" si="0"/>
        <v>894.5</v>
      </c>
      <c r="AY12" s="97">
        <f t="shared" si="0"/>
        <v>877.5</v>
      </c>
      <c r="AZ12" s="97">
        <f t="shared" si="0"/>
        <v>884</v>
      </c>
      <c r="BA12" s="97">
        <f t="shared" si="0"/>
        <v>867</v>
      </c>
      <c r="BB12" s="97"/>
      <c r="BC12" s="97"/>
      <c r="BD12" s="97"/>
      <c r="BE12" s="97">
        <f t="shared" ref="BE12:BQ12" si="1">P14</f>
        <v>827.5</v>
      </c>
      <c r="BF12" s="97">
        <f t="shared" si="1"/>
        <v>959</v>
      </c>
      <c r="BG12" s="97">
        <f t="shared" si="1"/>
        <v>1120.5</v>
      </c>
      <c r="BH12" s="97">
        <f t="shared" si="1"/>
        <v>1180.5</v>
      </c>
      <c r="BI12" s="97">
        <f t="shared" si="1"/>
        <v>1334</v>
      </c>
      <c r="BJ12" s="97">
        <f t="shared" si="1"/>
        <v>1385.5</v>
      </c>
      <c r="BK12" s="97">
        <f t="shared" si="1"/>
        <v>1372.5</v>
      </c>
      <c r="BL12" s="97">
        <f t="shared" si="1"/>
        <v>1346.5</v>
      </c>
      <c r="BM12" s="97">
        <f t="shared" si="1"/>
        <v>1304.5</v>
      </c>
      <c r="BN12" s="97">
        <f t="shared" si="1"/>
        <v>1236.5</v>
      </c>
      <c r="BO12" s="97">
        <f t="shared" si="1"/>
        <v>1134</v>
      </c>
      <c r="BP12" s="97">
        <f t="shared" si="1"/>
        <v>1119</v>
      </c>
      <c r="BQ12" s="97">
        <f t="shared" si="1"/>
        <v>1063</v>
      </c>
      <c r="BR12" s="97"/>
      <c r="BS12" s="97"/>
      <c r="BT12" s="97"/>
      <c r="BU12" s="97">
        <f t="shared" ref="BU12:CC12" si="2">AG14</f>
        <v>1059</v>
      </c>
      <c r="BV12" s="97">
        <f t="shared" si="2"/>
        <v>1101.5</v>
      </c>
      <c r="BW12" s="97">
        <f t="shared" si="2"/>
        <v>1101.5</v>
      </c>
      <c r="BX12" s="97">
        <f t="shared" si="2"/>
        <v>1162.5</v>
      </c>
      <c r="BY12" s="97">
        <f t="shared" si="2"/>
        <v>1150</v>
      </c>
      <c r="BZ12" s="97">
        <f t="shared" si="2"/>
        <v>1061.5</v>
      </c>
      <c r="CA12" s="97">
        <f t="shared" si="2"/>
        <v>1021.5</v>
      </c>
      <c r="CB12" s="97">
        <f t="shared" si="2"/>
        <v>893</v>
      </c>
      <c r="CC12" s="97">
        <f t="shared" si="2"/>
        <v>854</v>
      </c>
    </row>
    <row r="13" spans="1:81" ht="16.5" customHeight="1" x14ac:dyDescent="0.2">
      <c r="A13" s="100" t="s">
        <v>104</v>
      </c>
      <c r="B13" s="149">
        <f>'G-1'!F10</f>
        <v>331</v>
      </c>
      <c r="C13" s="149">
        <f>'G-1'!F11</f>
        <v>373.5</v>
      </c>
      <c r="D13" s="149">
        <f>'G-1'!F12</f>
        <v>355.5</v>
      </c>
      <c r="E13" s="149">
        <f>'G-1'!F13</f>
        <v>206</v>
      </c>
      <c r="F13" s="149">
        <f>'G-1'!F14</f>
        <v>248.5</v>
      </c>
      <c r="G13" s="149">
        <f>'G-1'!F15</f>
        <v>192</v>
      </c>
      <c r="H13" s="149">
        <f>'G-1'!F16</f>
        <v>248</v>
      </c>
      <c r="I13" s="149">
        <f>'G-1'!F17</f>
        <v>189</v>
      </c>
      <c r="J13" s="149">
        <f>'G-1'!F18</f>
        <v>255</v>
      </c>
      <c r="K13" s="149">
        <f>'G-1'!F19</f>
        <v>175</v>
      </c>
      <c r="L13" s="150"/>
      <c r="M13" s="149">
        <f>'G-1'!F20</f>
        <v>174.5</v>
      </c>
      <c r="N13" s="149">
        <f>'G-1'!F21</f>
        <v>163.5</v>
      </c>
      <c r="O13" s="149">
        <f>'G-1'!F22</f>
        <v>282.5</v>
      </c>
      <c r="P13" s="149">
        <f>'G-1'!M10</f>
        <v>207</v>
      </c>
      <c r="Q13" s="149">
        <f>'G-1'!M11</f>
        <v>306</v>
      </c>
      <c r="R13" s="149">
        <f>'G-1'!M12</f>
        <v>325</v>
      </c>
      <c r="S13" s="149">
        <f>'G-1'!M13</f>
        <v>342.5</v>
      </c>
      <c r="T13" s="149">
        <f>'G-1'!M14</f>
        <v>360.5</v>
      </c>
      <c r="U13" s="149">
        <f>'G-1'!M15</f>
        <v>357.5</v>
      </c>
      <c r="V13" s="149">
        <f>'G-1'!M16</f>
        <v>312</v>
      </c>
      <c r="W13" s="149">
        <f>'G-1'!M17</f>
        <v>316.5</v>
      </c>
      <c r="X13" s="149">
        <f>'G-1'!M18</f>
        <v>318.5</v>
      </c>
      <c r="Y13" s="149">
        <f>'G-1'!M19</f>
        <v>289.5</v>
      </c>
      <c r="Z13" s="149">
        <f>'G-1'!M20</f>
        <v>209.5</v>
      </c>
      <c r="AA13" s="149">
        <f>'G-1'!M21</f>
        <v>301.5</v>
      </c>
      <c r="AB13" s="149">
        <f>'G-1'!M22</f>
        <v>262.5</v>
      </c>
      <c r="AC13" s="150"/>
      <c r="AD13" s="149">
        <f>'G-1'!T10</f>
        <v>287.5</v>
      </c>
      <c r="AE13" s="149">
        <f>'G-1'!T11</f>
        <v>260.5</v>
      </c>
      <c r="AF13" s="149">
        <f>'G-1'!T12</f>
        <v>270</v>
      </c>
      <c r="AG13" s="149">
        <f>'G-1'!T13</f>
        <v>241</v>
      </c>
      <c r="AH13" s="149">
        <f>'G-1'!T14</f>
        <v>330</v>
      </c>
      <c r="AI13" s="149">
        <f>'G-1'!T15</f>
        <v>260.5</v>
      </c>
      <c r="AJ13" s="149">
        <f>'G-1'!T16</f>
        <v>331</v>
      </c>
      <c r="AK13" s="149">
        <f>'G-1'!T17</f>
        <v>228.5</v>
      </c>
      <c r="AL13" s="149">
        <f>'G-1'!T18</f>
        <v>241.5</v>
      </c>
      <c r="AM13" s="149">
        <f>'G-1'!T19</f>
        <v>220.5</v>
      </c>
      <c r="AN13" s="149">
        <f>'G-1'!T20</f>
        <v>202.5</v>
      </c>
      <c r="AO13" s="149">
        <f>'G-1'!T21</f>
        <v>189.5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1266</v>
      </c>
      <c r="F14" s="149">
        <f t="shared" ref="F14:K14" si="3">C13+D13+E13+F13</f>
        <v>1183.5</v>
      </c>
      <c r="G14" s="149">
        <f t="shared" si="3"/>
        <v>1002</v>
      </c>
      <c r="H14" s="149">
        <f t="shared" si="3"/>
        <v>894.5</v>
      </c>
      <c r="I14" s="149">
        <f t="shared" si="3"/>
        <v>877.5</v>
      </c>
      <c r="J14" s="149">
        <f t="shared" si="3"/>
        <v>884</v>
      </c>
      <c r="K14" s="149">
        <f t="shared" si="3"/>
        <v>867</v>
      </c>
      <c r="L14" s="150"/>
      <c r="M14" s="149"/>
      <c r="N14" s="149"/>
      <c r="O14" s="149"/>
      <c r="P14" s="149">
        <f>M13+N13+O13+P13</f>
        <v>827.5</v>
      </c>
      <c r="Q14" s="149">
        <f t="shared" ref="Q14:AB14" si="4">N13+O13+P13+Q13</f>
        <v>959</v>
      </c>
      <c r="R14" s="149">
        <f t="shared" si="4"/>
        <v>1120.5</v>
      </c>
      <c r="S14" s="149">
        <f t="shared" si="4"/>
        <v>1180.5</v>
      </c>
      <c r="T14" s="149">
        <f t="shared" si="4"/>
        <v>1334</v>
      </c>
      <c r="U14" s="149">
        <f t="shared" si="4"/>
        <v>1385.5</v>
      </c>
      <c r="V14" s="149">
        <f t="shared" si="4"/>
        <v>1372.5</v>
      </c>
      <c r="W14" s="149">
        <f t="shared" si="4"/>
        <v>1346.5</v>
      </c>
      <c r="X14" s="149">
        <f t="shared" si="4"/>
        <v>1304.5</v>
      </c>
      <c r="Y14" s="149">
        <f t="shared" si="4"/>
        <v>1236.5</v>
      </c>
      <c r="Z14" s="149">
        <f t="shared" si="4"/>
        <v>1134</v>
      </c>
      <c r="AA14" s="149">
        <f t="shared" si="4"/>
        <v>1119</v>
      </c>
      <c r="AB14" s="149">
        <f t="shared" si="4"/>
        <v>1063</v>
      </c>
      <c r="AC14" s="150"/>
      <c r="AD14" s="149"/>
      <c r="AE14" s="149"/>
      <c r="AF14" s="149"/>
      <c r="AG14" s="149">
        <f>AD13+AE13+AF13+AG13</f>
        <v>1059</v>
      </c>
      <c r="AH14" s="149">
        <f t="shared" ref="AH14:AO14" si="5">AE13+AF13+AG13+AH13</f>
        <v>1101.5</v>
      </c>
      <c r="AI14" s="149">
        <f t="shared" si="5"/>
        <v>1101.5</v>
      </c>
      <c r="AJ14" s="149">
        <f t="shared" si="5"/>
        <v>1162.5</v>
      </c>
      <c r="AK14" s="149">
        <f t="shared" si="5"/>
        <v>1150</v>
      </c>
      <c r="AL14" s="149">
        <f t="shared" si="5"/>
        <v>1061.5</v>
      </c>
      <c r="AM14" s="149">
        <f t="shared" si="5"/>
        <v>1021.5</v>
      </c>
      <c r="AN14" s="149">
        <f t="shared" si="5"/>
        <v>893</v>
      </c>
      <c r="AO14" s="149">
        <f t="shared" si="5"/>
        <v>854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4.8809523809523817E-2</v>
      </c>
      <c r="E15" s="152"/>
      <c r="F15" s="152" t="s">
        <v>108</v>
      </c>
      <c r="G15" s="153">
        <f>DIRECCIONALIDAD!J11/100</f>
        <v>0.95119047619047625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5.9713375796178345E-2</v>
      </c>
      <c r="Q15" s="152"/>
      <c r="R15" s="152"/>
      <c r="S15" s="152"/>
      <c r="T15" s="152" t="s">
        <v>108</v>
      </c>
      <c r="U15" s="153">
        <f>DIRECCIONALIDAD!J14/100</f>
        <v>0.94028662420382181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9.818569903948772E-2</v>
      </c>
      <c r="AG15" s="152"/>
      <c r="AH15" s="152"/>
      <c r="AI15" s="152"/>
      <c r="AJ15" s="152" t="s">
        <v>108</v>
      </c>
      <c r="AK15" s="153">
        <f>DIRECCIONALIDAD!J17/100</f>
        <v>0.90181430096051229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148</v>
      </c>
      <c r="B16" s="162">
        <f>MAX(B14:K14)</f>
        <v>1266</v>
      </c>
      <c r="C16" s="152" t="s">
        <v>107</v>
      </c>
      <c r="D16" s="163">
        <f>+B16*D15</f>
        <v>61.792857142857152</v>
      </c>
      <c r="E16" s="152"/>
      <c r="F16" s="152" t="s">
        <v>108</v>
      </c>
      <c r="G16" s="163">
        <f>+B16*G15</f>
        <v>1204.207142857143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1385.5</v>
      </c>
      <c r="N16" s="152"/>
      <c r="O16" s="152" t="s">
        <v>107</v>
      </c>
      <c r="P16" s="164">
        <f>+M16*P15</f>
        <v>82.732882165605091</v>
      </c>
      <c r="Q16" s="152"/>
      <c r="R16" s="152"/>
      <c r="S16" s="152"/>
      <c r="T16" s="152" t="s">
        <v>108</v>
      </c>
      <c r="U16" s="164">
        <f>+M16*U15</f>
        <v>1302.7671178343951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1162.5</v>
      </c>
      <c r="AE16" s="152" t="s">
        <v>107</v>
      </c>
      <c r="AF16" s="163">
        <f>+AD16*AF15</f>
        <v>114.14087513340448</v>
      </c>
      <c r="AG16" s="152"/>
      <c r="AH16" s="152"/>
      <c r="AI16" s="152"/>
      <c r="AJ16" s="152" t="s">
        <v>108</v>
      </c>
      <c r="AK16" s="163">
        <f>+AD16*AK15</f>
        <v>1048.3591248665955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0</v>
      </c>
      <c r="C18" s="149">
        <f>'G-2'!F11</f>
        <v>0</v>
      </c>
      <c r="D18" s="149">
        <f>'G-2'!F12</f>
        <v>0</v>
      </c>
      <c r="E18" s="149">
        <f>'G-2'!F13</f>
        <v>0</v>
      </c>
      <c r="F18" s="149">
        <f>'G-2'!F14</f>
        <v>0</v>
      </c>
      <c r="G18" s="149">
        <f>'G-2'!F15</f>
        <v>0</v>
      </c>
      <c r="H18" s="149">
        <f>'G-2'!F16</f>
        <v>0</v>
      </c>
      <c r="I18" s="149">
        <f>'G-2'!F17</f>
        <v>0</v>
      </c>
      <c r="J18" s="149">
        <f>'G-2'!F18</f>
        <v>0</v>
      </c>
      <c r="K18" s="149">
        <f>'G-2'!F19</f>
        <v>0</v>
      </c>
      <c r="L18" s="150"/>
      <c r="M18" s="149">
        <f>'G-2'!F20</f>
        <v>0</v>
      </c>
      <c r="N18" s="149">
        <f>'G-2'!F21</f>
        <v>0</v>
      </c>
      <c r="O18" s="149">
        <f>'G-2'!F22</f>
        <v>0</v>
      </c>
      <c r="P18" s="149">
        <f>'G-2'!M10</f>
        <v>0</v>
      </c>
      <c r="Q18" s="149">
        <f>'G-2'!M11</f>
        <v>0</v>
      </c>
      <c r="R18" s="149">
        <f>'G-2'!M12</f>
        <v>0</v>
      </c>
      <c r="S18" s="149">
        <f>'G-2'!M13</f>
        <v>0</v>
      </c>
      <c r="T18" s="149">
        <f>'G-2'!M14</f>
        <v>0</v>
      </c>
      <c r="U18" s="149">
        <f>'G-2'!M15</f>
        <v>0</v>
      </c>
      <c r="V18" s="149">
        <f>'G-2'!M16</f>
        <v>0</v>
      </c>
      <c r="W18" s="149">
        <f>'G-2'!M17</f>
        <v>0</v>
      </c>
      <c r="X18" s="149">
        <f>'G-2'!M18</f>
        <v>0</v>
      </c>
      <c r="Y18" s="149">
        <f>'G-2'!M19</f>
        <v>0</v>
      </c>
      <c r="Z18" s="149">
        <f>'G-2'!M20</f>
        <v>0</v>
      </c>
      <c r="AA18" s="149">
        <f>'G-2'!M21</f>
        <v>0</v>
      </c>
      <c r="AB18" s="149">
        <f>'G-2'!M22</f>
        <v>0</v>
      </c>
      <c r="AC18" s="150"/>
      <c r="AD18" s="149">
        <f>'G-2'!T10</f>
        <v>0</v>
      </c>
      <c r="AE18" s="149">
        <f>'G-2'!T11</f>
        <v>0</v>
      </c>
      <c r="AF18" s="149">
        <f>'G-2'!T12</f>
        <v>0</v>
      </c>
      <c r="AG18" s="149">
        <f>'G-2'!T13</f>
        <v>0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1078</v>
      </c>
      <c r="AV20" s="92">
        <f t="shared" si="15"/>
        <v>1088.5</v>
      </c>
      <c r="AW20" s="92">
        <f t="shared" si="15"/>
        <v>1102</v>
      </c>
      <c r="AX20" s="92">
        <f t="shared" si="15"/>
        <v>1068.5</v>
      </c>
      <c r="AY20" s="92">
        <f t="shared" si="15"/>
        <v>1028.5</v>
      </c>
      <c r="AZ20" s="92">
        <f t="shared" si="15"/>
        <v>1015.5</v>
      </c>
      <c r="BA20" s="92">
        <f t="shared" si="15"/>
        <v>1024</v>
      </c>
      <c r="BB20" s="92"/>
      <c r="BC20" s="92"/>
      <c r="BD20" s="92"/>
      <c r="BE20" s="92">
        <f t="shared" ref="BE20:BQ20" si="16">P24</f>
        <v>954.5</v>
      </c>
      <c r="BF20" s="92">
        <f t="shared" si="16"/>
        <v>1055.5</v>
      </c>
      <c r="BG20" s="92">
        <f t="shared" si="16"/>
        <v>1102</v>
      </c>
      <c r="BH20" s="92">
        <f t="shared" si="16"/>
        <v>1131</v>
      </c>
      <c r="BI20" s="92">
        <f t="shared" si="16"/>
        <v>1058.5</v>
      </c>
      <c r="BJ20" s="92">
        <f t="shared" si="16"/>
        <v>993.5</v>
      </c>
      <c r="BK20" s="92">
        <f t="shared" si="16"/>
        <v>973.5</v>
      </c>
      <c r="BL20" s="92">
        <f t="shared" si="16"/>
        <v>958.5</v>
      </c>
      <c r="BM20" s="92">
        <f t="shared" si="16"/>
        <v>981</v>
      </c>
      <c r="BN20" s="92">
        <f t="shared" si="16"/>
        <v>1013</v>
      </c>
      <c r="BO20" s="92">
        <f t="shared" si="16"/>
        <v>1097</v>
      </c>
      <c r="BP20" s="92">
        <f t="shared" si="16"/>
        <v>1141</v>
      </c>
      <c r="BQ20" s="92">
        <f t="shared" si="16"/>
        <v>1120</v>
      </c>
      <c r="BR20" s="92"/>
      <c r="BS20" s="92"/>
      <c r="BT20" s="92"/>
      <c r="BU20" s="92">
        <f t="shared" ref="BU20:CC20" si="17">AG24</f>
        <v>1026.5</v>
      </c>
      <c r="BV20" s="92">
        <f t="shared" si="17"/>
        <v>1064.5</v>
      </c>
      <c r="BW20" s="92">
        <f t="shared" si="17"/>
        <v>1066.5</v>
      </c>
      <c r="BX20" s="92">
        <f t="shared" si="17"/>
        <v>1009.5</v>
      </c>
      <c r="BY20" s="92">
        <f t="shared" si="17"/>
        <v>1016</v>
      </c>
      <c r="BZ20" s="92">
        <f t="shared" si="17"/>
        <v>988.5</v>
      </c>
      <c r="CA20" s="92">
        <f t="shared" si="17"/>
        <v>986</v>
      </c>
      <c r="CB20" s="92">
        <f t="shared" si="17"/>
        <v>994</v>
      </c>
      <c r="CC20" s="92">
        <f t="shared" si="17"/>
        <v>982</v>
      </c>
    </row>
    <row r="21" spans="1:81" ht="16.5" customHeight="1" x14ac:dyDescent="0.2">
      <c r="A21" s="161" t="s">
        <v>148</v>
      </c>
      <c r="B21" s="162">
        <f>MAX(B19:K19)</f>
        <v>0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0</v>
      </c>
      <c r="H21" s="152"/>
      <c r="I21" s="152" t="s">
        <v>109</v>
      </c>
      <c r="J21" s="163">
        <f>+B21*J20</f>
        <v>0</v>
      </c>
      <c r="K21" s="154"/>
      <c r="L21" s="148"/>
      <c r="M21" s="162">
        <f>MAX(M19:AB19)</f>
        <v>0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0</v>
      </c>
      <c r="V21" s="152"/>
      <c r="W21" s="152"/>
      <c r="X21" s="152"/>
      <c r="Y21" s="152" t="s">
        <v>109</v>
      </c>
      <c r="Z21" s="164">
        <f>+M21*Z20</f>
        <v>0</v>
      </c>
      <c r="AA21" s="152"/>
      <c r="AB21" s="154"/>
      <c r="AC21" s="148"/>
      <c r="AD21" s="162">
        <f>MAX(AD19:AO19)</f>
        <v>0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0</v>
      </c>
      <c r="AL21" s="152"/>
      <c r="AM21" s="152"/>
      <c r="AN21" s="152" t="s">
        <v>109</v>
      </c>
      <c r="AO21" s="165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2344</v>
      </c>
      <c r="AV22" s="92">
        <f t="shared" si="18"/>
        <v>2272</v>
      </c>
      <c r="AW22" s="92">
        <f t="shared" si="18"/>
        <v>2104</v>
      </c>
      <c r="AX22" s="92">
        <f t="shared" si="18"/>
        <v>1963</v>
      </c>
      <c r="AY22" s="92">
        <f t="shared" si="18"/>
        <v>1906</v>
      </c>
      <c r="AZ22" s="92">
        <f t="shared" si="18"/>
        <v>1899.5</v>
      </c>
      <c r="BA22" s="92">
        <f t="shared" si="18"/>
        <v>1891</v>
      </c>
      <c r="BB22" s="92"/>
      <c r="BC22" s="92"/>
      <c r="BD22" s="92"/>
      <c r="BE22" s="92">
        <f t="shared" ref="BE22:BQ22" si="19">P33</f>
        <v>1782</v>
      </c>
      <c r="BF22" s="92">
        <f t="shared" si="19"/>
        <v>2014.5</v>
      </c>
      <c r="BG22" s="92">
        <f t="shared" si="19"/>
        <v>2222.5</v>
      </c>
      <c r="BH22" s="92">
        <f t="shared" si="19"/>
        <v>2311.5</v>
      </c>
      <c r="BI22" s="92">
        <f t="shared" si="19"/>
        <v>2392.5</v>
      </c>
      <c r="BJ22" s="92">
        <f t="shared" si="19"/>
        <v>2379</v>
      </c>
      <c r="BK22" s="92">
        <f t="shared" si="19"/>
        <v>2346</v>
      </c>
      <c r="BL22" s="92">
        <f t="shared" si="19"/>
        <v>2305</v>
      </c>
      <c r="BM22" s="92">
        <f t="shared" si="19"/>
        <v>2285.5</v>
      </c>
      <c r="BN22" s="92">
        <f t="shared" si="19"/>
        <v>2249.5</v>
      </c>
      <c r="BO22" s="92">
        <f t="shared" si="19"/>
        <v>2231</v>
      </c>
      <c r="BP22" s="92">
        <f t="shared" si="19"/>
        <v>2260</v>
      </c>
      <c r="BQ22" s="92">
        <f t="shared" si="19"/>
        <v>2183</v>
      </c>
      <c r="BR22" s="92"/>
      <c r="BS22" s="92"/>
      <c r="BT22" s="92"/>
      <c r="BU22" s="92">
        <f t="shared" ref="BU22:CC22" si="20">AG33</f>
        <v>2085.5</v>
      </c>
      <c r="BV22" s="92">
        <f t="shared" si="20"/>
        <v>2166</v>
      </c>
      <c r="BW22" s="92">
        <f t="shared" si="20"/>
        <v>2168</v>
      </c>
      <c r="BX22" s="92">
        <f t="shared" si="20"/>
        <v>2172</v>
      </c>
      <c r="BY22" s="92">
        <f t="shared" si="20"/>
        <v>2166</v>
      </c>
      <c r="BZ22" s="92">
        <f t="shared" si="20"/>
        <v>2050</v>
      </c>
      <c r="CA22" s="92">
        <f t="shared" si="20"/>
        <v>2007.5</v>
      </c>
      <c r="CB22" s="92">
        <f t="shared" si="20"/>
        <v>1887</v>
      </c>
      <c r="CC22" s="92">
        <f t="shared" si="20"/>
        <v>1836</v>
      </c>
    </row>
    <row r="23" spans="1:81" ht="16.5" customHeight="1" x14ac:dyDescent="0.2">
      <c r="A23" s="100" t="s">
        <v>104</v>
      </c>
      <c r="B23" s="149">
        <f>'G-3'!F10</f>
        <v>247.5</v>
      </c>
      <c r="C23" s="149">
        <f>'G-3'!F11</f>
        <v>257.5</v>
      </c>
      <c r="D23" s="149">
        <f>'G-3'!F12</f>
        <v>292.5</v>
      </c>
      <c r="E23" s="149">
        <f>'G-3'!F13</f>
        <v>280.5</v>
      </c>
      <c r="F23" s="149">
        <f>'G-3'!F14</f>
        <v>258</v>
      </c>
      <c r="G23" s="149">
        <f>'G-3'!F15</f>
        <v>271</v>
      </c>
      <c r="H23" s="149">
        <f>'G-3'!F16</f>
        <v>259</v>
      </c>
      <c r="I23" s="149">
        <f>'G-3'!F17</f>
        <v>240.5</v>
      </c>
      <c r="J23" s="149">
        <f>'G-3'!F18</f>
        <v>245</v>
      </c>
      <c r="K23" s="149">
        <f>'G-3'!F19</f>
        <v>279.5</v>
      </c>
      <c r="L23" s="150"/>
      <c r="M23" s="149">
        <f>'G-3'!F20</f>
        <v>212.5</v>
      </c>
      <c r="N23" s="149">
        <f>'G-3'!F21</f>
        <v>203.5</v>
      </c>
      <c r="O23" s="149">
        <f>'G-3'!F22</f>
        <v>227.5</v>
      </c>
      <c r="P23" s="149">
        <f>'G-3'!M10</f>
        <v>311</v>
      </c>
      <c r="Q23" s="149">
        <f>'G-3'!M11</f>
        <v>313.5</v>
      </c>
      <c r="R23" s="149">
        <f>'G-3'!M12</f>
        <v>250</v>
      </c>
      <c r="S23" s="149">
        <f>'G-3'!M13</f>
        <v>256.5</v>
      </c>
      <c r="T23" s="149">
        <f>'G-3'!M14</f>
        <v>238.5</v>
      </c>
      <c r="U23" s="149">
        <f>'G-3'!M15</f>
        <v>248.5</v>
      </c>
      <c r="V23" s="149">
        <f>'G-3'!M16</f>
        <v>230</v>
      </c>
      <c r="W23" s="149">
        <f>'G-3'!M17</f>
        <v>241.5</v>
      </c>
      <c r="X23" s="149">
        <f>'G-3'!M18</f>
        <v>261</v>
      </c>
      <c r="Y23" s="149">
        <f>'G-3'!M19</f>
        <v>280.5</v>
      </c>
      <c r="Z23" s="149">
        <f>'G-3'!M20</f>
        <v>314</v>
      </c>
      <c r="AA23" s="149">
        <f>'G-3'!M21</f>
        <v>285.5</v>
      </c>
      <c r="AB23" s="149">
        <f>'G-3'!M22</f>
        <v>240</v>
      </c>
      <c r="AC23" s="150"/>
      <c r="AD23" s="149">
        <f>'G-3'!T10</f>
        <v>235.5</v>
      </c>
      <c r="AE23" s="149">
        <f>'G-3'!T11</f>
        <v>244.5</v>
      </c>
      <c r="AF23" s="149">
        <f>'G-3'!T12</f>
        <v>290</v>
      </c>
      <c r="AG23" s="149">
        <f>'G-3'!T13</f>
        <v>256.5</v>
      </c>
      <c r="AH23" s="149">
        <f>'G-3'!T14</f>
        <v>273.5</v>
      </c>
      <c r="AI23" s="149">
        <f>'G-3'!T15</f>
        <v>246.5</v>
      </c>
      <c r="AJ23" s="149">
        <f>'G-3'!T16</f>
        <v>233</v>
      </c>
      <c r="AK23" s="149">
        <f>'G-3'!T17</f>
        <v>263</v>
      </c>
      <c r="AL23" s="149">
        <f>'G-3'!T18</f>
        <v>246</v>
      </c>
      <c r="AM23" s="149">
        <f>'G-3'!T19</f>
        <v>244</v>
      </c>
      <c r="AN23" s="149">
        <f>'G-3'!T20</f>
        <v>241</v>
      </c>
      <c r="AO23" s="149">
        <f>'G-3'!T21</f>
        <v>251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1078</v>
      </c>
      <c r="F24" s="149">
        <f t="shared" ref="F24:K24" si="21">C23+D23+E23+F23</f>
        <v>1088.5</v>
      </c>
      <c r="G24" s="149">
        <f t="shared" si="21"/>
        <v>1102</v>
      </c>
      <c r="H24" s="149">
        <f t="shared" si="21"/>
        <v>1068.5</v>
      </c>
      <c r="I24" s="149">
        <f t="shared" si="21"/>
        <v>1028.5</v>
      </c>
      <c r="J24" s="149">
        <f t="shared" si="21"/>
        <v>1015.5</v>
      </c>
      <c r="K24" s="149">
        <f t="shared" si="21"/>
        <v>1024</v>
      </c>
      <c r="L24" s="150"/>
      <c r="M24" s="149"/>
      <c r="N24" s="149"/>
      <c r="O24" s="149"/>
      <c r="P24" s="149">
        <f>M23+N23+O23+P23</f>
        <v>954.5</v>
      </c>
      <c r="Q24" s="149">
        <f t="shared" ref="Q24:AB24" si="22">N23+O23+P23+Q23</f>
        <v>1055.5</v>
      </c>
      <c r="R24" s="149">
        <f t="shared" si="22"/>
        <v>1102</v>
      </c>
      <c r="S24" s="149">
        <f t="shared" si="22"/>
        <v>1131</v>
      </c>
      <c r="T24" s="149">
        <f t="shared" si="22"/>
        <v>1058.5</v>
      </c>
      <c r="U24" s="149">
        <f t="shared" si="22"/>
        <v>993.5</v>
      </c>
      <c r="V24" s="149">
        <f t="shared" si="22"/>
        <v>973.5</v>
      </c>
      <c r="W24" s="149">
        <f t="shared" si="22"/>
        <v>958.5</v>
      </c>
      <c r="X24" s="149">
        <f t="shared" si="22"/>
        <v>981</v>
      </c>
      <c r="Y24" s="149">
        <f t="shared" si="22"/>
        <v>1013</v>
      </c>
      <c r="Z24" s="149">
        <f t="shared" si="22"/>
        <v>1097</v>
      </c>
      <c r="AA24" s="149">
        <f t="shared" si="22"/>
        <v>1141</v>
      </c>
      <c r="AB24" s="149">
        <f t="shared" si="22"/>
        <v>1120</v>
      </c>
      <c r="AC24" s="150"/>
      <c r="AD24" s="149"/>
      <c r="AE24" s="149"/>
      <c r="AF24" s="149"/>
      <c r="AG24" s="149">
        <f>AD23+AE23+AF23+AG23</f>
        <v>1026.5</v>
      </c>
      <c r="AH24" s="149">
        <f t="shared" ref="AH24:AO24" si="23">AE23+AF23+AG23+AH23</f>
        <v>1064.5</v>
      </c>
      <c r="AI24" s="149">
        <f t="shared" si="23"/>
        <v>1066.5</v>
      </c>
      <c r="AJ24" s="149">
        <f t="shared" si="23"/>
        <v>1009.5</v>
      </c>
      <c r="AK24" s="149">
        <f t="shared" si="23"/>
        <v>1016</v>
      </c>
      <c r="AL24" s="149">
        <f t="shared" si="23"/>
        <v>988.5</v>
      </c>
      <c r="AM24" s="149">
        <f t="shared" si="23"/>
        <v>986</v>
      </c>
      <c r="AN24" s="149">
        <f t="shared" si="23"/>
        <v>994</v>
      </c>
      <c r="AO24" s="149">
        <f t="shared" si="23"/>
        <v>982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0.70259740259740255</v>
      </c>
      <c r="H25" s="152"/>
      <c r="I25" s="152" t="s">
        <v>109</v>
      </c>
      <c r="J25" s="153">
        <f>DIRECCIONALIDAD!J30/100</f>
        <v>0.29740259740259739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0.70599429115128454</v>
      </c>
      <c r="V25" s="152"/>
      <c r="W25" s="152"/>
      <c r="X25" s="152"/>
      <c r="Y25" s="152" t="s">
        <v>109</v>
      </c>
      <c r="Z25" s="153">
        <f>DIRECCIONALIDAD!J33/100</f>
        <v>0.29400570884871552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0.66565040650406504</v>
      </c>
      <c r="AL25" s="152"/>
      <c r="AM25" s="152"/>
      <c r="AN25" s="152" t="s">
        <v>109</v>
      </c>
      <c r="AO25" s="153">
        <f>DIRECCIONALIDAD!J36/100</f>
        <v>0.33434959349593496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148</v>
      </c>
      <c r="B26" s="162">
        <f>MAX(B24:K24)</f>
        <v>1102</v>
      </c>
      <c r="C26" s="152" t="s">
        <v>107</v>
      </c>
      <c r="D26" s="163">
        <f>+B26*D25</f>
        <v>0</v>
      </c>
      <c r="E26" s="152"/>
      <c r="F26" s="152" t="s">
        <v>108</v>
      </c>
      <c r="G26" s="163">
        <f>+B26*G25</f>
        <v>774.26233766233759</v>
      </c>
      <c r="H26" s="152"/>
      <c r="I26" s="152" t="s">
        <v>109</v>
      </c>
      <c r="J26" s="163">
        <f>+B26*J25</f>
        <v>327.7376623376623</v>
      </c>
      <c r="K26" s="154"/>
      <c r="L26" s="148"/>
      <c r="M26" s="162">
        <f>MAX(M24:AB24)</f>
        <v>1141</v>
      </c>
      <c r="N26" s="152"/>
      <c r="O26" s="152" t="s">
        <v>107</v>
      </c>
      <c r="P26" s="164">
        <f>+M26*P25</f>
        <v>0</v>
      </c>
      <c r="Q26" s="152"/>
      <c r="R26" s="152"/>
      <c r="S26" s="152"/>
      <c r="T26" s="152" t="s">
        <v>108</v>
      </c>
      <c r="U26" s="164">
        <f>+M26*U25</f>
        <v>805.53948620361564</v>
      </c>
      <c r="V26" s="152"/>
      <c r="W26" s="152"/>
      <c r="X26" s="152"/>
      <c r="Y26" s="152" t="s">
        <v>109</v>
      </c>
      <c r="Z26" s="164">
        <f>+M26*Z25</f>
        <v>335.46051379638442</v>
      </c>
      <c r="AA26" s="152"/>
      <c r="AB26" s="154"/>
      <c r="AC26" s="148"/>
      <c r="AD26" s="162">
        <f>MAX(AD24:AO24)</f>
        <v>1066.5</v>
      </c>
      <c r="AE26" s="152" t="s">
        <v>107</v>
      </c>
      <c r="AF26" s="163">
        <f>+AD26*AF25</f>
        <v>0</v>
      </c>
      <c r="AG26" s="152"/>
      <c r="AH26" s="152"/>
      <c r="AI26" s="152"/>
      <c r="AJ26" s="152" t="s">
        <v>108</v>
      </c>
      <c r="AK26" s="163">
        <f>+AD26*AK25</f>
        <v>709.91615853658539</v>
      </c>
      <c r="AL26" s="152"/>
      <c r="AM26" s="152"/>
      <c r="AN26" s="152" t="s">
        <v>109</v>
      </c>
      <c r="AO26" s="165">
        <f>+AD26*AO25</f>
        <v>356.58384146341461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578.5</v>
      </c>
      <c r="C32" s="149">
        <f t="shared" ref="C32:K32" si="24">C13+C18+C23+C28</f>
        <v>631</v>
      </c>
      <c r="D32" s="149">
        <f t="shared" si="24"/>
        <v>648</v>
      </c>
      <c r="E32" s="149">
        <f t="shared" si="24"/>
        <v>486.5</v>
      </c>
      <c r="F32" s="149">
        <f t="shared" si="24"/>
        <v>506.5</v>
      </c>
      <c r="G32" s="149">
        <f t="shared" si="24"/>
        <v>463</v>
      </c>
      <c r="H32" s="149">
        <f t="shared" si="24"/>
        <v>507</v>
      </c>
      <c r="I32" s="149">
        <f t="shared" si="24"/>
        <v>429.5</v>
      </c>
      <c r="J32" s="149">
        <f t="shared" si="24"/>
        <v>500</v>
      </c>
      <c r="K32" s="149">
        <f t="shared" si="24"/>
        <v>454.5</v>
      </c>
      <c r="L32" s="150"/>
      <c r="M32" s="149">
        <f>M13+M18+M23+M28</f>
        <v>387</v>
      </c>
      <c r="N32" s="149">
        <f t="shared" ref="N32:AB32" si="25">N13+N18+N23+N28</f>
        <v>367</v>
      </c>
      <c r="O32" s="149">
        <f t="shared" si="25"/>
        <v>510</v>
      </c>
      <c r="P32" s="149">
        <f t="shared" si="25"/>
        <v>518</v>
      </c>
      <c r="Q32" s="149">
        <f t="shared" si="25"/>
        <v>619.5</v>
      </c>
      <c r="R32" s="149">
        <f t="shared" si="25"/>
        <v>575</v>
      </c>
      <c r="S32" s="149">
        <f t="shared" si="25"/>
        <v>599</v>
      </c>
      <c r="T32" s="149">
        <f t="shared" si="25"/>
        <v>599</v>
      </c>
      <c r="U32" s="149">
        <f t="shared" si="25"/>
        <v>606</v>
      </c>
      <c r="V32" s="149">
        <f t="shared" si="25"/>
        <v>542</v>
      </c>
      <c r="W32" s="149">
        <f t="shared" si="25"/>
        <v>558</v>
      </c>
      <c r="X32" s="149">
        <f t="shared" si="25"/>
        <v>579.5</v>
      </c>
      <c r="Y32" s="149">
        <f t="shared" si="25"/>
        <v>570</v>
      </c>
      <c r="Z32" s="149">
        <f t="shared" si="25"/>
        <v>523.5</v>
      </c>
      <c r="AA32" s="149">
        <f t="shared" si="25"/>
        <v>587</v>
      </c>
      <c r="AB32" s="149">
        <f t="shared" si="25"/>
        <v>502.5</v>
      </c>
      <c r="AC32" s="150"/>
      <c r="AD32" s="149">
        <f>AD13+AD18+AD23+AD28</f>
        <v>523</v>
      </c>
      <c r="AE32" s="149">
        <f t="shared" ref="AE32:AO32" si="26">AE13+AE18+AE23+AE28</f>
        <v>505</v>
      </c>
      <c r="AF32" s="149">
        <f t="shared" si="26"/>
        <v>560</v>
      </c>
      <c r="AG32" s="149">
        <f t="shared" si="26"/>
        <v>497.5</v>
      </c>
      <c r="AH32" s="149">
        <f t="shared" si="26"/>
        <v>603.5</v>
      </c>
      <c r="AI32" s="149">
        <f t="shared" si="26"/>
        <v>507</v>
      </c>
      <c r="AJ32" s="149">
        <f t="shared" si="26"/>
        <v>564</v>
      </c>
      <c r="AK32" s="149">
        <f t="shared" si="26"/>
        <v>491.5</v>
      </c>
      <c r="AL32" s="149">
        <f t="shared" si="26"/>
        <v>487.5</v>
      </c>
      <c r="AM32" s="149">
        <f t="shared" si="26"/>
        <v>464.5</v>
      </c>
      <c r="AN32" s="149">
        <f t="shared" si="26"/>
        <v>443.5</v>
      </c>
      <c r="AO32" s="149">
        <f t="shared" si="26"/>
        <v>440.5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2344</v>
      </c>
      <c r="F33" s="149">
        <f t="shared" ref="F33:K33" si="27">C32+D32+E32+F32</f>
        <v>2272</v>
      </c>
      <c r="G33" s="149">
        <f t="shared" si="27"/>
        <v>2104</v>
      </c>
      <c r="H33" s="149">
        <f t="shared" si="27"/>
        <v>1963</v>
      </c>
      <c r="I33" s="149">
        <f t="shared" si="27"/>
        <v>1906</v>
      </c>
      <c r="J33" s="149">
        <f t="shared" si="27"/>
        <v>1899.5</v>
      </c>
      <c r="K33" s="149">
        <f t="shared" si="27"/>
        <v>1891</v>
      </c>
      <c r="L33" s="150"/>
      <c r="M33" s="149"/>
      <c r="N33" s="149"/>
      <c r="O33" s="149"/>
      <c r="P33" s="149">
        <f>M32+N32+O32+P32</f>
        <v>1782</v>
      </c>
      <c r="Q33" s="149">
        <f t="shared" ref="Q33:AB33" si="28">N32+O32+P32+Q32</f>
        <v>2014.5</v>
      </c>
      <c r="R33" s="149">
        <f t="shared" si="28"/>
        <v>2222.5</v>
      </c>
      <c r="S33" s="149">
        <f t="shared" si="28"/>
        <v>2311.5</v>
      </c>
      <c r="T33" s="149">
        <f t="shared" si="28"/>
        <v>2392.5</v>
      </c>
      <c r="U33" s="149">
        <f t="shared" si="28"/>
        <v>2379</v>
      </c>
      <c r="V33" s="149">
        <f t="shared" si="28"/>
        <v>2346</v>
      </c>
      <c r="W33" s="149">
        <f t="shared" si="28"/>
        <v>2305</v>
      </c>
      <c r="X33" s="149">
        <f t="shared" si="28"/>
        <v>2285.5</v>
      </c>
      <c r="Y33" s="149">
        <f t="shared" si="28"/>
        <v>2249.5</v>
      </c>
      <c r="Z33" s="149">
        <f t="shared" si="28"/>
        <v>2231</v>
      </c>
      <c r="AA33" s="149">
        <f t="shared" si="28"/>
        <v>2260</v>
      </c>
      <c r="AB33" s="149">
        <f t="shared" si="28"/>
        <v>2183</v>
      </c>
      <c r="AC33" s="150"/>
      <c r="AD33" s="149"/>
      <c r="AE33" s="149"/>
      <c r="AF33" s="149"/>
      <c r="AG33" s="149">
        <f>AD32+AE32+AF32+AG32</f>
        <v>2085.5</v>
      </c>
      <c r="AH33" s="149">
        <f t="shared" ref="AH33:AO33" si="29">AE32+AF32+AG32+AH32</f>
        <v>2166</v>
      </c>
      <c r="AI33" s="149">
        <f t="shared" si="29"/>
        <v>2168</v>
      </c>
      <c r="AJ33" s="149">
        <f t="shared" si="29"/>
        <v>2172</v>
      </c>
      <c r="AK33" s="149">
        <f t="shared" si="29"/>
        <v>2166</v>
      </c>
      <c r="AL33" s="149">
        <f t="shared" si="29"/>
        <v>2050</v>
      </c>
      <c r="AM33" s="149">
        <f t="shared" si="29"/>
        <v>2007.5</v>
      </c>
      <c r="AN33" s="149">
        <f t="shared" si="29"/>
        <v>1887</v>
      </c>
      <c r="AO33" s="149">
        <f t="shared" si="29"/>
        <v>1836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2016-11-02T21:09:41Z</cp:lastPrinted>
  <dcterms:created xsi:type="dcterms:W3CDTF">1998-04-02T13:38:56Z</dcterms:created>
  <dcterms:modified xsi:type="dcterms:W3CDTF">2018-02-09T20:39:35Z</dcterms:modified>
</cp:coreProperties>
</file>